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nm37grv\Desktop\"/>
    </mc:Choice>
  </mc:AlternateContent>
  <bookViews>
    <workbookView xWindow="-15" yWindow="-15" windowWidth="14520" windowHeight="14220" tabRatio="847"/>
  </bookViews>
  <sheets>
    <sheet name="Deckblatt" sheetId="9" r:id="rId1"/>
    <sheet name="Verstecken" sheetId="14" state="hidden" r:id="rId2"/>
    <sheet name="Variantenvergleich" sheetId="3" r:id="rId3"/>
    <sheet name="Variante(1)" sheetId="4" r:id="rId4"/>
    <sheet name="Variante(2)" sheetId="10" r:id="rId5"/>
    <sheet name="Variante(3)" sheetId="11" r:id="rId6"/>
    <sheet name="Variante(4)" sheetId="12" r:id="rId7"/>
    <sheet name="Variante(5)" sheetId="13" r:id="rId8"/>
  </sheets>
  <calcPr calcId="162913"/>
</workbook>
</file>

<file path=xl/calcChain.xml><?xml version="1.0" encoding="utf-8"?>
<calcChain xmlns="http://schemas.openxmlformats.org/spreadsheetml/2006/main">
  <c r="A12" i="9" l="1"/>
  <c r="A11" i="9"/>
  <c r="A10" i="9"/>
  <c r="A9" i="9"/>
  <c r="A8" i="9"/>
  <c r="AC6" i="3" l="1"/>
  <c r="V6" i="3"/>
  <c r="O6" i="3"/>
  <c r="H6" i="3"/>
  <c r="B7" i="9"/>
  <c r="D5" i="9" l="1"/>
  <c r="AE14" i="3"/>
  <c r="C21" i="13" s="1"/>
  <c r="Q14" i="3"/>
  <c r="C21" i="11" s="1"/>
  <c r="C58" i="13"/>
  <c r="D58" i="13"/>
  <c r="E58" i="13"/>
  <c r="C59" i="13"/>
  <c r="D59" i="13"/>
  <c r="E59" i="13"/>
  <c r="C60" i="13"/>
  <c r="D60" i="13"/>
  <c r="E60" i="13"/>
  <c r="C61" i="13"/>
  <c r="D61" i="13"/>
  <c r="L61" i="13" s="1"/>
  <c r="E61" i="13"/>
  <c r="C62" i="13"/>
  <c r="AJ62" i="13" s="1"/>
  <c r="D62" i="13"/>
  <c r="E62" i="13"/>
  <c r="C63" i="13"/>
  <c r="AD63" i="13" s="1"/>
  <c r="D63" i="13"/>
  <c r="E63" i="13"/>
  <c r="C64" i="13"/>
  <c r="AG64" i="13" s="1"/>
  <c r="D64" i="13"/>
  <c r="E64" i="13"/>
  <c r="C65" i="13"/>
  <c r="AH65" i="13" s="1"/>
  <c r="D65" i="13"/>
  <c r="E65" i="13"/>
  <c r="C66" i="13"/>
  <c r="AF66" i="13" s="1"/>
  <c r="D66" i="13"/>
  <c r="E66" i="13"/>
  <c r="C67" i="13"/>
  <c r="AH67" i="13" s="1"/>
  <c r="D67" i="13"/>
  <c r="E67" i="13"/>
  <c r="B59" i="13"/>
  <c r="B60" i="13"/>
  <c r="B61" i="13"/>
  <c r="B62" i="13"/>
  <c r="B63" i="13"/>
  <c r="B64" i="13"/>
  <c r="B65" i="13"/>
  <c r="B66" i="13"/>
  <c r="B67" i="13"/>
  <c r="B58" i="13"/>
  <c r="C41" i="13"/>
  <c r="D41" i="13"/>
  <c r="E41" i="13"/>
  <c r="C42" i="13"/>
  <c r="AL42" i="13" s="1"/>
  <c r="D42" i="13"/>
  <c r="E42" i="13"/>
  <c r="C43" i="13"/>
  <c r="AD43" i="13" s="1"/>
  <c r="D43" i="13"/>
  <c r="E43" i="13"/>
  <c r="C44" i="13"/>
  <c r="AL44" i="13" s="1"/>
  <c r="D44" i="13"/>
  <c r="E44" i="13"/>
  <c r="C45" i="13"/>
  <c r="AH45" i="13" s="1"/>
  <c r="D45" i="13"/>
  <c r="E45" i="13"/>
  <c r="C46" i="13"/>
  <c r="D46" i="13"/>
  <c r="E46" i="13"/>
  <c r="C47" i="13"/>
  <c r="AL47" i="13" s="1"/>
  <c r="D47" i="13"/>
  <c r="E47" i="13"/>
  <c r="C48" i="13"/>
  <c r="Z48" i="13" s="1"/>
  <c r="D48" i="13"/>
  <c r="E48" i="13"/>
  <c r="C49" i="13"/>
  <c r="AG49" i="13" s="1"/>
  <c r="D49" i="13"/>
  <c r="E49" i="13"/>
  <c r="C50" i="13"/>
  <c r="AB50" i="13" s="1"/>
  <c r="D50" i="13"/>
  <c r="E50" i="13"/>
  <c r="B42" i="13"/>
  <c r="B43" i="13"/>
  <c r="B44" i="13"/>
  <c r="B45" i="13"/>
  <c r="B46" i="13"/>
  <c r="B47" i="13"/>
  <c r="B48" i="13"/>
  <c r="B49" i="13"/>
  <c r="B50" i="13"/>
  <c r="B41" i="13"/>
  <c r="C15" i="13"/>
  <c r="I15" i="13" s="1"/>
  <c r="D15" i="13"/>
  <c r="E15" i="13"/>
  <c r="F15" i="13"/>
  <c r="C16" i="13"/>
  <c r="I16" i="13" s="1"/>
  <c r="D16" i="13"/>
  <c r="E16" i="13"/>
  <c r="F16" i="13"/>
  <c r="C17" i="13"/>
  <c r="I17" i="13" s="1"/>
  <c r="D17" i="13"/>
  <c r="E17" i="13"/>
  <c r="F17" i="13"/>
  <c r="C18" i="13"/>
  <c r="I18" i="13" s="1"/>
  <c r="D18" i="13"/>
  <c r="E18" i="13"/>
  <c r="F18" i="13"/>
  <c r="C19" i="13"/>
  <c r="D19" i="13"/>
  <c r="E19" i="13"/>
  <c r="F19" i="13"/>
  <c r="C20" i="13"/>
  <c r="D20" i="13"/>
  <c r="E20" i="13"/>
  <c r="F20" i="13"/>
  <c r="D21" i="13"/>
  <c r="E21" i="13"/>
  <c r="F21" i="13"/>
  <c r="C22" i="13"/>
  <c r="I22" i="13" s="1"/>
  <c r="Y22" i="13" s="1"/>
  <c r="D22" i="13"/>
  <c r="E22" i="13"/>
  <c r="F22" i="13"/>
  <c r="C23" i="13"/>
  <c r="D23" i="13"/>
  <c r="E23" i="13"/>
  <c r="F23" i="13"/>
  <c r="C24" i="13"/>
  <c r="D24" i="13"/>
  <c r="E24" i="13"/>
  <c r="F24" i="13"/>
  <c r="C25" i="13"/>
  <c r="D25" i="13"/>
  <c r="E25" i="13"/>
  <c r="F25" i="13"/>
  <c r="C26" i="13"/>
  <c r="I26" i="13" s="1"/>
  <c r="D26" i="13"/>
  <c r="E26" i="13"/>
  <c r="F26" i="13"/>
  <c r="C27" i="13"/>
  <c r="D27" i="13"/>
  <c r="E27" i="13"/>
  <c r="F27" i="13"/>
  <c r="C28" i="13"/>
  <c r="I28" i="13" s="1"/>
  <c r="D28" i="13"/>
  <c r="E28" i="13"/>
  <c r="F28" i="13"/>
  <c r="C29" i="13"/>
  <c r="D29" i="13"/>
  <c r="E29" i="13"/>
  <c r="F29" i="13"/>
  <c r="C30" i="13"/>
  <c r="I30" i="13" s="1"/>
  <c r="AG30" i="13" s="1"/>
  <c r="D30" i="13"/>
  <c r="E30" i="13"/>
  <c r="F30" i="13"/>
  <c r="C31" i="13"/>
  <c r="D31" i="13"/>
  <c r="E31" i="13"/>
  <c r="F31" i="13"/>
  <c r="C32" i="13"/>
  <c r="I32" i="13" s="1"/>
  <c r="D32" i="13"/>
  <c r="E32" i="13"/>
  <c r="F32" i="13"/>
  <c r="C33" i="13"/>
  <c r="D33" i="13"/>
  <c r="E33" i="13"/>
  <c r="F33" i="13"/>
  <c r="B16" i="13"/>
  <c r="B17" i="13"/>
  <c r="B18" i="13"/>
  <c r="B19" i="13"/>
  <c r="B20" i="13"/>
  <c r="B21" i="13"/>
  <c r="B22" i="13"/>
  <c r="B23" i="13"/>
  <c r="B24" i="13"/>
  <c r="B25" i="13"/>
  <c r="B26" i="13"/>
  <c r="B27" i="13"/>
  <c r="B28" i="13"/>
  <c r="B29" i="13"/>
  <c r="B30" i="13"/>
  <c r="B31" i="13"/>
  <c r="B32" i="13"/>
  <c r="B33" i="13"/>
  <c r="B15" i="13"/>
  <c r="R67" i="13"/>
  <c r="AJ65" i="13"/>
  <c r="Z65" i="13"/>
  <c r="S65" i="13"/>
  <c r="R65" i="13"/>
  <c r="K65" i="13"/>
  <c r="AL64" i="13"/>
  <c r="AD64" i="13"/>
  <c r="Q64" i="13"/>
  <c r="L64" i="13"/>
  <c r="AF63" i="13"/>
  <c r="J63" i="13"/>
  <c r="AH50" i="13"/>
  <c r="T50" i="13"/>
  <c r="L50" i="13"/>
  <c r="P49" i="13"/>
  <c r="X48" i="13"/>
  <c r="N48" i="13"/>
  <c r="J48" i="13"/>
  <c r="AC43" i="13"/>
  <c r="V43" i="13"/>
  <c r="L43" i="13"/>
  <c r="AD42" i="13"/>
  <c r="Z42" i="13"/>
  <c r="V42" i="13"/>
  <c r="N42" i="13"/>
  <c r="J42" i="13"/>
  <c r="AI42" i="13"/>
  <c r="C3" i="13"/>
  <c r="C58" i="12"/>
  <c r="D58" i="12"/>
  <c r="E58" i="12"/>
  <c r="C59" i="12"/>
  <c r="D59" i="12"/>
  <c r="E59" i="12"/>
  <c r="C60" i="12"/>
  <c r="D60" i="12"/>
  <c r="E60" i="12"/>
  <c r="C61" i="12"/>
  <c r="V61" i="12" s="1"/>
  <c r="D61" i="12"/>
  <c r="E61" i="12"/>
  <c r="C62" i="12"/>
  <c r="D62" i="12"/>
  <c r="E62" i="12"/>
  <c r="C63" i="12"/>
  <c r="AD63" i="12" s="1"/>
  <c r="D63" i="12"/>
  <c r="E63" i="12"/>
  <c r="C64" i="12"/>
  <c r="AB64" i="12" s="1"/>
  <c r="D64" i="12"/>
  <c r="E64" i="12"/>
  <c r="C65" i="12"/>
  <c r="AD65" i="12" s="1"/>
  <c r="D65" i="12"/>
  <c r="E65" i="12"/>
  <c r="C66" i="12"/>
  <c r="AH66" i="12" s="1"/>
  <c r="D66" i="12"/>
  <c r="E66" i="12"/>
  <c r="C67" i="12"/>
  <c r="Y67" i="12" s="1"/>
  <c r="D67" i="12"/>
  <c r="E67" i="12"/>
  <c r="B59" i="12"/>
  <c r="B60" i="12"/>
  <c r="B61" i="12"/>
  <c r="B62" i="12"/>
  <c r="B63" i="12"/>
  <c r="B64" i="12"/>
  <c r="B65" i="12"/>
  <c r="B66" i="12"/>
  <c r="B67" i="12"/>
  <c r="B58" i="12"/>
  <c r="B42" i="12"/>
  <c r="C42" i="12"/>
  <c r="AA42" i="12" s="1"/>
  <c r="D42" i="12"/>
  <c r="E42" i="12"/>
  <c r="B43" i="12"/>
  <c r="C43" i="12"/>
  <c r="AI43" i="12" s="1"/>
  <c r="D43" i="12"/>
  <c r="E43" i="12"/>
  <c r="B44" i="12"/>
  <c r="C44" i="12"/>
  <c r="S44" i="12" s="1"/>
  <c r="D44" i="12"/>
  <c r="E44" i="12"/>
  <c r="B45" i="12"/>
  <c r="C45" i="12"/>
  <c r="W45" i="12" s="1"/>
  <c r="D45" i="12"/>
  <c r="E45" i="12"/>
  <c r="B46" i="12"/>
  <c r="C46" i="12"/>
  <c r="AC46" i="12" s="1"/>
  <c r="D46" i="12"/>
  <c r="E46" i="12"/>
  <c r="B47" i="12"/>
  <c r="C47" i="12"/>
  <c r="AJ47" i="12" s="1"/>
  <c r="D47" i="12"/>
  <c r="E47" i="12"/>
  <c r="B48" i="12"/>
  <c r="C48" i="12"/>
  <c r="Y48" i="12" s="1"/>
  <c r="D48" i="12"/>
  <c r="E48" i="12"/>
  <c r="B49" i="12"/>
  <c r="C49" i="12"/>
  <c r="O49" i="12" s="1"/>
  <c r="D49" i="12"/>
  <c r="E49" i="12"/>
  <c r="B50" i="12"/>
  <c r="C50" i="12"/>
  <c r="AH50" i="12" s="1"/>
  <c r="D50" i="12"/>
  <c r="E50" i="12"/>
  <c r="C41" i="12"/>
  <c r="D41" i="12"/>
  <c r="E41" i="12"/>
  <c r="B41" i="12"/>
  <c r="B16" i="12"/>
  <c r="C16" i="12"/>
  <c r="AP16" i="12" s="1"/>
  <c r="AO16" i="12" s="1"/>
  <c r="D16" i="12"/>
  <c r="E16" i="12"/>
  <c r="F16" i="12"/>
  <c r="B17" i="12"/>
  <c r="C17" i="12"/>
  <c r="D17" i="12"/>
  <c r="E17" i="12"/>
  <c r="F17" i="12"/>
  <c r="B18" i="12"/>
  <c r="C18" i="12"/>
  <c r="D18" i="12"/>
  <c r="E18" i="12"/>
  <c r="F18" i="12"/>
  <c r="B19" i="12"/>
  <c r="C19" i="12"/>
  <c r="I19" i="12" s="1"/>
  <c r="D19" i="12"/>
  <c r="AP19" i="12" s="1"/>
  <c r="AO19" i="12" s="1"/>
  <c r="E19" i="12"/>
  <c r="F19" i="12"/>
  <c r="B20" i="12"/>
  <c r="C20" i="12"/>
  <c r="I20" i="12" s="1"/>
  <c r="AG20" i="12" s="1"/>
  <c r="D20" i="12"/>
  <c r="E20" i="12"/>
  <c r="F20" i="12"/>
  <c r="B21" i="12"/>
  <c r="C21" i="12"/>
  <c r="D21" i="12"/>
  <c r="E21" i="12"/>
  <c r="F21" i="12"/>
  <c r="B22" i="12"/>
  <c r="C22" i="12"/>
  <c r="D22" i="12"/>
  <c r="E22" i="12"/>
  <c r="F22" i="12"/>
  <c r="B23" i="12"/>
  <c r="C23" i="12"/>
  <c r="I23" i="12" s="1"/>
  <c r="D23" i="12"/>
  <c r="E23" i="12"/>
  <c r="F23" i="12"/>
  <c r="B24" i="12"/>
  <c r="C24" i="12"/>
  <c r="I24" i="12" s="1"/>
  <c r="D24" i="12"/>
  <c r="E24" i="12"/>
  <c r="F24" i="12"/>
  <c r="B25" i="12"/>
  <c r="C25" i="12"/>
  <c r="I25" i="12" s="1"/>
  <c r="D25" i="12"/>
  <c r="E25" i="12"/>
  <c r="F25" i="12"/>
  <c r="B26" i="12"/>
  <c r="C26" i="12"/>
  <c r="D26" i="12"/>
  <c r="E26" i="12"/>
  <c r="F26" i="12"/>
  <c r="B27" i="12"/>
  <c r="C27" i="12"/>
  <c r="D27" i="12"/>
  <c r="AP27" i="12" s="1"/>
  <c r="AO27" i="12" s="1"/>
  <c r="E27" i="12"/>
  <c r="F27" i="12"/>
  <c r="B28" i="12"/>
  <c r="C28" i="12"/>
  <c r="D28" i="12"/>
  <c r="E28" i="12"/>
  <c r="F28" i="12"/>
  <c r="B29" i="12"/>
  <c r="C29" i="12"/>
  <c r="D29" i="12"/>
  <c r="E29" i="12"/>
  <c r="F29" i="12"/>
  <c r="B30" i="12"/>
  <c r="C30" i="12"/>
  <c r="D30" i="12"/>
  <c r="E30" i="12"/>
  <c r="F30" i="12"/>
  <c r="B31" i="12"/>
  <c r="C31" i="12"/>
  <c r="D31" i="12"/>
  <c r="E31" i="12"/>
  <c r="F31" i="12"/>
  <c r="B32" i="12"/>
  <c r="C32" i="12"/>
  <c r="I32" i="12" s="1"/>
  <c r="D32" i="12"/>
  <c r="E32" i="12"/>
  <c r="F32" i="12"/>
  <c r="B33" i="12"/>
  <c r="C33" i="12"/>
  <c r="I33" i="12" s="1"/>
  <c r="D33" i="12"/>
  <c r="E33" i="12"/>
  <c r="F33" i="12"/>
  <c r="C15" i="12"/>
  <c r="D15" i="12"/>
  <c r="E15" i="12"/>
  <c r="F15" i="12"/>
  <c r="B15" i="12"/>
  <c r="AH67" i="12"/>
  <c r="Z67" i="12"/>
  <c r="R67" i="12"/>
  <c r="Q67" i="12"/>
  <c r="J67" i="12"/>
  <c r="AK66" i="12"/>
  <c r="AI66" i="12"/>
  <c r="AG66" i="12"/>
  <c r="AF66" i="12"/>
  <c r="AA66" i="12"/>
  <c r="Y66" i="12"/>
  <c r="U66" i="12"/>
  <c r="T66" i="12"/>
  <c r="Q66" i="12"/>
  <c r="M66" i="12"/>
  <c r="K66" i="12"/>
  <c r="J66" i="12"/>
  <c r="AF64" i="12"/>
  <c r="AE64" i="12"/>
  <c r="T64" i="12"/>
  <c r="J63" i="12"/>
  <c r="K47" i="12"/>
  <c r="I29" i="12"/>
  <c r="I15" i="12"/>
  <c r="AF15" i="12" s="1"/>
  <c r="C3" i="12"/>
  <c r="B59" i="11"/>
  <c r="C59" i="11"/>
  <c r="D59" i="11"/>
  <c r="E59" i="11"/>
  <c r="B60" i="11"/>
  <c r="C60" i="11"/>
  <c r="D60" i="11"/>
  <c r="E60" i="11"/>
  <c r="B61" i="11"/>
  <c r="C61" i="11"/>
  <c r="D61" i="11"/>
  <c r="E61" i="11"/>
  <c r="B62" i="11"/>
  <c r="C62" i="11"/>
  <c r="D62" i="11"/>
  <c r="E62" i="11"/>
  <c r="B63" i="11"/>
  <c r="C63" i="11"/>
  <c r="D63" i="11"/>
  <c r="E63" i="11"/>
  <c r="B64" i="11"/>
  <c r="C64" i="11"/>
  <c r="W64" i="11" s="1"/>
  <c r="D64" i="11"/>
  <c r="E64" i="11"/>
  <c r="B65" i="11"/>
  <c r="C65" i="11"/>
  <c r="M65" i="11" s="1"/>
  <c r="D65" i="11"/>
  <c r="E65" i="11"/>
  <c r="B66" i="11"/>
  <c r="C66" i="11"/>
  <c r="D66" i="11"/>
  <c r="E66" i="11"/>
  <c r="B67" i="11"/>
  <c r="C67" i="11"/>
  <c r="AI67" i="11" s="1"/>
  <c r="D67" i="11"/>
  <c r="E67" i="11"/>
  <c r="C58" i="11"/>
  <c r="D58" i="11"/>
  <c r="E58" i="11"/>
  <c r="B58" i="11"/>
  <c r="B42" i="11"/>
  <c r="C42" i="11"/>
  <c r="U42" i="11" s="1"/>
  <c r="D42" i="11"/>
  <c r="E42" i="11"/>
  <c r="B43" i="11"/>
  <c r="C43" i="11"/>
  <c r="K43" i="11" s="1"/>
  <c r="D43" i="11"/>
  <c r="E43" i="11"/>
  <c r="B44" i="11"/>
  <c r="C44" i="11"/>
  <c r="AC44" i="11" s="1"/>
  <c r="D44" i="11"/>
  <c r="E44" i="11"/>
  <c r="B45" i="11"/>
  <c r="C45" i="11"/>
  <c r="D45" i="11"/>
  <c r="E45" i="11"/>
  <c r="B46" i="11"/>
  <c r="C46" i="11"/>
  <c r="AG46" i="11" s="1"/>
  <c r="D46" i="11"/>
  <c r="E46" i="11"/>
  <c r="B47" i="11"/>
  <c r="C47" i="11"/>
  <c r="D47" i="11"/>
  <c r="E47" i="11"/>
  <c r="B48" i="11"/>
  <c r="C48" i="11"/>
  <c r="M48" i="11" s="1"/>
  <c r="D48" i="11"/>
  <c r="E48" i="11"/>
  <c r="B49" i="11"/>
  <c r="C49" i="11"/>
  <c r="AM49" i="11" s="1"/>
  <c r="D49" i="11"/>
  <c r="E49" i="11"/>
  <c r="B50" i="11"/>
  <c r="C50" i="11"/>
  <c r="AK50" i="11" s="1"/>
  <c r="D50" i="11"/>
  <c r="E50" i="11"/>
  <c r="E41" i="11"/>
  <c r="D41" i="11"/>
  <c r="C41" i="11"/>
  <c r="B41" i="11"/>
  <c r="B16" i="11"/>
  <c r="C16" i="11"/>
  <c r="D16" i="11"/>
  <c r="E16" i="11"/>
  <c r="F16" i="11"/>
  <c r="B17" i="11"/>
  <c r="C17" i="11"/>
  <c r="D17" i="11"/>
  <c r="E17" i="11"/>
  <c r="F17" i="11"/>
  <c r="B18" i="11"/>
  <c r="C18" i="11"/>
  <c r="I18" i="11" s="1"/>
  <c r="D18" i="11"/>
  <c r="E18" i="11"/>
  <c r="F18" i="11"/>
  <c r="B19" i="11"/>
  <c r="C19" i="11"/>
  <c r="I19" i="11" s="1"/>
  <c r="D19" i="11"/>
  <c r="E19" i="11"/>
  <c r="F19" i="11"/>
  <c r="B20" i="11"/>
  <c r="C20" i="11"/>
  <c r="D20" i="11"/>
  <c r="E20" i="11"/>
  <c r="F20" i="11"/>
  <c r="B21" i="11"/>
  <c r="D21" i="11"/>
  <c r="E21" i="11"/>
  <c r="F21" i="11"/>
  <c r="B22" i="11"/>
  <c r="C22" i="11"/>
  <c r="I22" i="11" s="1"/>
  <c r="D22" i="11"/>
  <c r="E22" i="11"/>
  <c r="F22" i="11"/>
  <c r="B23" i="11"/>
  <c r="C23" i="11"/>
  <c r="I23" i="11" s="1"/>
  <c r="AL23" i="11" s="1"/>
  <c r="D23" i="11"/>
  <c r="E23" i="11"/>
  <c r="F23" i="11"/>
  <c r="B24" i="11"/>
  <c r="C24" i="11"/>
  <c r="D24" i="11"/>
  <c r="E24" i="11"/>
  <c r="F24" i="11"/>
  <c r="B25" i="11"/>
  <c r="C25" i="11"/>
  <c r="D25" i="11"/>
  <c r="E25" i="11"/>
  <c r="F25" i="11"/>
  <c r="B26" i="11"/>
  <c r="C26" i="11"/>
  <c r="I26" i="11" s="1"/>
  <c r="D26" i="11"/>
  <c r="E26" i="11"/>
  <c r="F26" i="11"/>
  <c r="B27" i="11"/>
  <c r="C27" i="11"/>
  <c r="D27" i="11"/>
  <c r="E27" i="11"/>
  <c r="F27" i="11"/>
  <c r="B28" i="11"/>
  <c r="C28" i="11"/>
  <c r="I28" i="11" s="1"/>
  <c r="D28" i="11"/>
  <c r="E28" i="11"/>
  <c r="F28" i="11"/>
  <c r="B29" i="11"/>
  <c r="C29" i="11"/>
  <c r="I29" i="11" s="1"/>
  <c r="AA29" i="11" s="1"/>
  <c r="D29" i="11"/>
  <c r="E29" i="11"/>
  <c r="F29" i="11"/>
  <c r="B30" i="11"/>
  <c r="C30" i="11"/>
  <c r="D30" i="11"/>
  <c r="E30" i="11"/>
  <c r="F30" i="11"/>
  <c r="B31" i="11"/>
  <c r="C31" i="11"/>
  <c r="D31" i="11"/>
  <c r="E31" i="11"/>
  <c r="F31" i="11"/>
  <c r="B32" i="11"/>
  <c r="C32" i="11"/>
  <c r="D32" i="11"/>
  <c r="E32" i="11"/>
  <c r="F32" i="11"/>
  <c r="B33" i="11"/>
  <c r="C33" i="11"/>
  <c r="D33" i="11"/>
  <c r="E33" i="11"/>
  <c r="F33" i="11"/>
  <c r="F15" i="11"/>
  <c r="E15" i="11"/>
  <c r="D15" i="11"/>
  <c r="C15" i="11"/>
  <c r="B15" i="11"/>
  <c r="W47" i="11"/>
  <c r="Y46" i="11"/>
  <c r="S45" i="11"/>
  <c r="AG43" i="11"/>
  <c r="I27" i="11"/>
  <c r="M27" i="11" s="1"/>
  <c r="C3" i="11"/>
  <c r="B42" i="10"/>
  <c r="C42" i="10"/>
  <c r="W42" i="10" s="1"/>
  <c r="D42" i="10"/>
  <c r="E42" i="10"/>
  <c r="B43" i="10"/>
  <c r="C43" i="10"/>
  <c r="AA43" i="10" s="1"/>
  <c r="D43" i="10"/>
  <c r="E43" i="10"/>
  <c r="B44" i="10"/>
  <c r="C44" i="10"/>
  <c r="O44" i="10" s="1"/>
  <c r="D44" i="10"/>
  <c r="E44" i="10"/>
  <c r="B45" i="10"/>
  <c r="C45" i="10"/>
  <c r="AE45" i="10" s="1"/>
  <c r="D45" i="10"/>
  <c r="E45" i="10"/>
  <c r="B46" i="10"/>
  <c r="C46" i="10"/>
  <c r="AH46" i="10" s="1"/>
  <c r="D46" i="10"/>
  <c r="E46" i="10"/>
  <c r="B47" i="10"/>
  <c r="C47" i="10"/>
  <c r="AG47" i="10" s="1"/>
  <c r="D47" i="10"/>
  <c r="E47" i="10"/>
  <c r="B48" i="10"/>
  <c r="C48" i="10"/>
  <c r="AG48" i="10" s="1"/>
  <c r="D48" i="10"/>
  <c r="E48" i="10"/>
  <c r="B49" i="10"/>
  <c r="C49" i="10"/>
  <c r="AF49" i="10" s="1"/>
  <c r="D49" i="10"/>
  <c r="E49" i="10"/>
  <c r="B50" i="10"/>
  <c r="C50" i="10"/>
  <c r="U50" i="10" s="1"/>
  <c r="D50" i="10"/>
  <c r="E50" i="10"/>
  <c r="B59" i="10"/>
  <c r="C59" i="10"/>
  <c r="D59" i="10"/>
  <c r="E59" i="10"/>
  <c r="B60" i="10"/>
  <c r="C60" i="10"/>
  <c r="D60" i="10"/>
  <c r="E60" i="10"/>
  <c r="B61" i="10"/>
  <c r="C61" i="10"/>
  <c r="D61" i="10"/>
  <c r="E61" i="10"/>
  <c r="B62" i="10"/>
  <c r="C62" i="10"/>
  <c r="D62" i="10"/>
  <c r="E62" i="10"/>
  <c r="B63" i="10"/>
  <c r="C63" i="10"/>
  <c r="Q63" i="10" s="1"/>
  <c r="D63" i="10"/>
  <c r="E63" i="10"/>
  <c r="B64" i="10"/>
  <c r="C64" i="10"/>
  <c r="D64" i="10"/>
  <c r="E64" i="10"/>
  <c r="B65" i="10"/>
  <c r="C65" i="10"/>
  <c r="AI65" i="10" s="1"/>
  <c r="D65" i="10"/>
  <c r="E65" i="10"/>
  <c r="B66" i="10"/>
  <c r="C66" i="10"/>
  <c r="AF66" i="10" s="1"/>
  <c r="D66" i="10"/>
  <c r="E66" i="10"/>
  <c r="B67" i="10"/>
  <c r="C67" i="10"/>
  <c r="Y67" i="10" s="1"/>
  <c r="D67" i="10"/>
  <c r="E67" i="10"/>
  <c r="E58" i="10"/>
  <c r="D58" i="10"/>
  <c r="C58" i="10"/>
  <c r="B58" i="10"/>
  <c r="E41" i="10"/>
  <c r="D41" i="10"/>
  <c r="C41" i="10"/>
  <c r="B41" i="10"/>
  <c r="B16" i="10"/>
  <c r="C16" i="10"/>
  <c r="D16" i="10"/>
  <c r="E16" i="10"/>
  <c r="F16" i="10"/>
  <c r="B17" i="10"/>
  <c r="C17" i="10"/>
  <c r="D17" i="10"/>
  <c r="E17" i="10"/>
  <c r="F17" i="10"/>
  <c r="B18" i="10"/>
  <c r="C18" i="10"/>
  <c r="I18" i="10" s="1"/>
  <c r="D18" i="10"/>
  <c r="E18" i="10"/>
  <c r="F18" i="10"/>
  <c r="B19" i="10"/>
  <c r="C19" i="10"/>
  <c r="D19" i="10"/>
  <c r="E19" i="10"/>
  <c r="F19" i="10"/>
  <c r="B20" i="10"/>
  <c r="C20" i="10"/>
  <c r="I20" i="10" s="1"/>
  <c r="D20" i="10"/>
  <c r="E20" i="10"/>
  <c r="F20" i="10"/>
  <c r="B21" i="10"/>
  <c r="C21" i="10"/>
  <c r="D21" i="10"/>
  <c r="E21" i="10"/>
  <c r="F21" i="10"/>
  <c r="B22" i="10"/>
  <c r="C22" i="10"/>
  <c r="D22" i="10"/>
  <c r="E22" i="10"/>
  <c r="F22" i="10"/>
  <c r="B23" i="10"/>
  <c r="C23" i="10"/>
  <c r="D23" i="10"/>
  <c r="E23" i="10"/>
  <c r="F23" i="10"/>
  <c r="B24" i="10"/>
  <c r="C24" i="10"/>
  <c r="D24" i="10"/>
  <c r="E24" i="10"/>
  <c r="F24" i="10"/>
  <c r="B25" i="10"/>
  <c r="C25" i="10"/>
  <c r="I25" i="10" s="1"/>
  <c r="AE25" i="10" s="1"/>
  <c r="D25" i="10"/>
  <c r="E25" i="10"/>
  <c r="F25" i="10"/>
  <c r="B26" i="10"/>
  <c r="C26" i="10"/>
  <c r="I26" i="10" s="1"/>
  <c r="T26" i="10" s="1"/>
  <c r="D26" i="10"/>
  <c r="E26" i="10"/>
  <c r="F26" i="10"/>
  <c r="B27" i="10"/>
  <c r="C27" i="10"/>
  <c r="D27" i="10"/>
  <c r="E27" i="10"/>
  <c r="F27" i="10"/>
  <c r="B28" i="10"/>
  <c r="C28" i="10"/>
  <c r="D28" i="10"/>
  <c r="E28" i="10"/>
  <c r="F28" i="10"/>
  <c r="B29" i="10"/>
  <c r="C29" i="10"/>
  <c r="D29" i="10"/>
  <c r="E29" i="10"/>
  <c r="F29" i="10"/>
  <c r="B30" i="10"/>
  <c r="C30" i="10"/>
  <c r="D30" i="10"/>
  <c r="E30" i="10"/>
  <c r="F30" i="10"/>
  <c r="B31" i="10"/>
  <c r="C31" i="10"/>
  <c r="D31" i="10"/>
  <c r="E31" i="10"/>
  <c r="F31" i="10"/>
  <c r="B32" i="10"/>
  <c r="C32" i="10"/>
  <c r="I32" i="10" s="1"/>
  <c r="D32" i="10"/>
  <c r="E32" i="10"/>
  <c r="F32" i="10"/>
  <c r="B33" i="10"/>
  <c r="C33" i="10"/>
  <c r="I33" i="10" s="1"/>
  <c r="D33" i="10"/>
  <c r="E33" i="10"/>
  <c r="F33" i="10"/>
  <c r="F15" i="10"/>
  <c r="E15" i="10"/>
  <c r="D15" i="10"/>
  <c r="C15" i="10"/>
  <c r="I15" i="10" s="1"/>
  <c r="AJ15" i="10" s="1"/>
  <c r="B15" i="10"/>
  <c r="Q67" i="10"/>
  <c r="AK66" i="10"/>
  <c r="AI66" i="10"/>
  <c r="S66" i="10"/>
  <c r="Q66" i="10"/>
  <c r="M66" i="10"/>
  <c r="AC65" i="10"/>
  <c r="AE64" i="10"/>
  <c r="Y63" i="10"/>
  <c r="W50" i="10"/>
  <c r="V50" i="10"/>
  <c r="X49" i="10"/>
  <c r="Y47" i="10"/>
  <c r="R47" i="10"/>
  <c r="M47" i="10"/>
  <c r="AI46" i="10"/>
  <c r="AA46" i="10"/>
  <c r="AJ45" i="10"/>
  <c r="Q45" i="10"/>
  <c r="S44" i="10"/>
  <c r="R44" i="10"/>
  <c r="U43" i="10"/>
  <c r="P43" i="10"/>
  <c r="AC42" i="10"/>
  <c r="AA42" i="10"/>
  <c r="M42" i="10"/>
  <c r="C3" i="10"/>
  <c r="C14" i="3"/>
  <c r="B58" i="4"/>
  <c r="C58" i="4"/>
  <c r="D58" i="4"/>
  <c r="E58" i="4"/>
  <c r="B59" i="4"/>
  <c r="C59" i="4"/>
  <c r="D59" i="4"/>
  <c r="E59" i="4"/>
  <c r="B60" i="4"/>
  <c r="C60" i="4"/>
  <c r="D60" i="4"/>
  <c r="E60" i="4"/>
  <c r="B61" i="4"/>
  <c r="C61" i="4"/>
  <c r="D61" i="4"/>
  <c r="E61" i="4"/>
  <c r="B62" i="4"/>
  <c r="C62" i="4"/>
  <c r="D62" i="4"/>
  <c r="E62" i="4"/>
  <c r="B63" i="4"/>
  <c r="C63" i="4"/>
  <c r="AC63" i="4" s="1"/>
  <c r="D63" i="4"/>
  <c r="E63" i="4"/>
  <c r="B64" i="4"/>
  <c r="C64" i="4"/>
  <c r="P64" i="4" s="1"/>
  <c r="D64" i="4"/>
  <c r="E64" i="4"/>
  <c r="B65" i="4"/>
  <c r="C65" i="4"/>
  <c r="M65" i="4" s="1"/>
  <c r="D65" i="4"/>
  <c r="E65" i="4"/>
  <c r="B41" i="4"/>
  <c r="C41" i="4"/>
  <c r="D41" i="4"/>
  <c r="E41" i="4"/>
  <c r="B42" i="4"/>
  <c r="C42" i="4"/>
  <c r="AL42" i="4" s="1"/>
  <c r="D42" i="4"/>
  <c r="E42" i="4"/>
  <c r="B43" i="4"/>
  <c r="C43" i="4"/>
  <c r="P43" i="4" s="1"/>
  <c r="D43" i="4"/>
  <c r="E43" i="4"/>
  <c r="B15" i="4"/>
  <c r="C15" i="4"/>
  <c r="I15" i="4" s="1"/>
  <c r="D15" i="4"/>
  <c r="E15" i="4"/>
  <c r="F15" i="4"/>
  <c r="B16" i="4"/>
  <c r="C16" i="4"/>
  <c r="I16" i="4" s="1"/>
  <c r="D16" i="4"/>
  <c r="E16" i="4"/>
  <c r="F16" i="4"/>
  <c r="B17" i="4"/>
  <c r="C17" i="4"/>
  <c r="I17" i="4" s="1"/>
  <c r="D17" i="4"/>
  <c r="E17" i="4"/>
  <c r="F17" i="4"/>
  <c r="B18" i="4"/>
  <c r="C18" i="4"/>
  <c r="I18" i="4" s="1"/>
  <c r="D18" i="4"/>
  <c r="E18" i="4"/>
  <c r="F18" i="4"/>
  <c r="B19" i="4"/>
  <c r="C19" i="4"/>
  <c r="I19" i="4" s="1"/>
  <c r="D19" i="4"/>
  <c r="E19" i="4"/>
  <c r="F19" i="4"/>
  <c r="Z63" i="4"/>
  <c r="O64" i="4"/>
  <c r="AG64" i="4"/>
  <c r="J63" i="4"/>
  <c r="U43" i="4"/>
  <c r="Y43" i="4"/>
  <c r="AC43" i="4"/>
  <c r="AE43" i="4"/>
  <c r="F20" i="4"/>
  <c r="F21" i="4"/>
  <c r="F22" i="4"/>
  <c r="F23" i="4"/>
  <c r="F24" i="4"/>
  <c r="F25" i="4"/>
  <c r="F26" i="4"/>
  <c r="F27" i="4"/>
  <c r="F28" i="4"/>
  <c r="F29" i="4"/>
  <c r="F30" i="4"/>
  <c r="F31" i="4"/>
  <c r="F32" i="4"/>
  <c r="F33" i="4"/>
  <c r="AP33" i="10" l="1"/>
  <c r="AO33" i="10" s="1"/>
  <c r="AP30" i="10"/>
  <c r="AO30" i="10" s="1"/>
  <c r="AP25" i="10"/>
  <c r="AO25" i="10" s="1"/>
  <c r="AP22" i="10"/>
  <c r="AO22" i="10" s="1"/>
  <c r="U61" i="10"/>
  <c r="AP27" i="11"/>
  <c r="AO27" i="11" s="1"/>
  <c r="P66" i="12"/>
  <c r="Z66" i="12"/>
  <c r="AJ66" i="12"/>
  <c r="Z43" i="13"/>
  <c r="M64" i="13"/>
  <c r="Q48" i="11"/>
  <c r="AG50" i="11"/>
  <c r="AP30" i="11"/>
  <c r="AO30" i="11" s="1"/>
  <c r="R66" i="12"/>
  <c r="AB66" i="12"/>
  <c r="AK43" i="13"/>
  <c r="V64" i="13"/>
  <c r="AG42" i="11"/>
  <c r="AM66" i="12"/>
  <c r="S66" i="12"/>
  <c r="AC66" i="12"/>
  <c r="AM47" i="13"/>
  <c r="Y64" i="13"/>
  <c r="AJ58" i="12"/>
  <c r="AC64" i="13"/>
  <c r="AI46" i="11"/>
  <c r="AA50" i="12"/>
  <c r="L66" i="12"/>
  <c r="X66" i="12"/>
  <c r="P60" i="12"/>
  <c r="P43" i="13"/>
  <c r="AI64" i="13"/>
  <c r="AJ64" i="13"/>
  <c r="AB43" i="10"/>
  <c r="AB47" i="10"/>
  <c r="AG63" i="10"/>
  <c r="AP29" i="10"/>
  <c r="AO29" i="10" s="1"/>
  <c r="AP21" i="10"/>
  <c r="AP16" i="10"/>
  <c r="AO16" i="10" s="1"/>
  <c r="AI58" i="10"/>
  <c r="K62" i="10"/>
  <c r="W60" i="10"/>
  <c r="AP26" i="11"/>
  <c r="AO26" i="11" s="1"/>
  <c r="N42" i="12"/>
  <c r="V47" i="12"/>
  <c r="AP18" i="12"/>
  <c r="AO18" i="12" s="1"/>
  <c r="AF41" i="12"/>
  <c r="V59" i="12"/>
  <c r="Q43" i="13"/>
  <c r="AF43" i="13"/>
  <c r="T47" i="13"/>
  <c r="P64" i="13"/>
  <c r="AF64" i="13"/>
  <c r="T65" i="13"/>
  <c r="AH61" i="13"/>
  <c r="AC43" i="10"/>
  <c r="AI47" i="10"/>
  <c r="K43" i="12"/>
  <c r="Y47" i="12"/>
  <c r="R43" i="13"/>
  <c r="AG43" i="13"/>
  <c r="AI43" i="10"/>
  <c r="AM47" i="10"/>
  <c r="AJ47" i="10"/>
  <c r="S65" i="10"/>
  <c r="AM67" i="10"/>
  <c r="L43" i="12"/>
  <c r="AK47" i="12"/>
  <c r="U43" i="13"/>
  <c r="AH43" i="13"/>
  <c r="T64" i="13"/>
  <c r="AK64" i="13"/>
  <c r="AB65" i="13"/>
  <c r="Y43" i="12"/>
  <c r="AM43" i="10"/>
  <c r="N47" i="10"/>
  <c r="AK65" i="10"/>
  <c r="AA43" i="12"/>
  <c r="J43" i="13"/>
  <c r="X43" i="13"/>
  <c r="AL43" i="13"/>
  <c r="AH48" i="13"/>
  <c r="X64" i="13"/>
  <c r="J65" i="13"/>
  <c r="AL65" i="13"/>
  <c r="AF43" i="12"/>
  <c r="AI45" i="13"/>
  <c r="AF41" i="4"/>
  <c r="AA62" i="4"/>
  <c r="AC60" i="4"/>
  <c r="AE58" i="4"/>
  <c r="Q43" i="10"/>
  <c r="AG45" i="10"/>
  <c r="X47" i="10"/>
  <c r="AM63" i="10"/>
  <c r="AP15" i="10"/>
  <c r="AO15" i="10" s="1"/>
  <c r="AM15" i="10" s="1"/>
  <c r="W41" i="10"/>
  <c r="AI44" i="12"/>
  <c r="AG63" i="12"/>
  <c r="M43" i="13"/>
  <c r="AB43" i="13"/>
  <c r="Y45" i="13"/>
  <c r="AF49" i="13"/>
  <c r="AA60" i="4"/>
  <c r="AP26" i="10"/>
  <c r="AO26" i="10" s="1"/>
  <c r="X49" i="13"/>
  <c r="J50" i="13"/>
  <c r="AD50" i="13"/>
  <c r="AL59" i="13"/>
  <c r="S60" i="4"/>
  <c r="AI49" i="13"/>
  <c r="Z49" i="13"/>
  <c r="AG66" i="13"/>
  <c r="AA16" i="4"/>
  <c r="K59" i="4"/>
  <c r="M62" i="10"/>
  <c r="AE60" i="10"/>
  <c r="AP25" i="11"/>
  <c r="AO25" i="11" s="1"/>
  <c r="Y60" i="11"/>
  <c r="V48" i="12"/>
  <c r="K42" i="13"/>
  <c r="AA42" i="13"/>
  <c r="J49" i="13"/>
  <c r="AC49" i="13"/>
  <c r="N50" i="13"/>
  <c r="AJ50" i="13"/>
  <c r="AM67" i="13"/>
  <c r="P16" i="4"/>
  <c r="X15" i="10"/>
  <c r="AP23" i="11"/>
  <c r="AO23" i="11" s="1"/>
  <c r="K44" i="12"/>
  <c r="AH48" i="12"/>
  <c r="L42" i="13"/>
  <c r="AB42" i="13"/>
  <c r="M49" i="13"/>
  <c r="AD49" i="13"/>
  <c r="R50" i="13"/>
  <c r="AL50" i="13"/>
  <c r="P67" i="13"/>
  <c r="AP15" i="13"/>
  <c r="Y41" i="13"/>
  <c r="AD61" i="13"/>
  <c r="AH58" i="13"/>
  <c r="AI62" i="4"/>
  <c r="AE42" i="12"/>
  <c r="U46" i="12"/>
  <c r="R42" i="13"/>
  <c r="AH42" i="13"/>
  <c r="R49" i="13"/>
  <c r="AH49" i="13"/>
  <c r="V50" i="13"/>
  <c r="T61" i="13"/>
  <c r="AD67" i="13"/>
  <c r="Y62" i="4"/>
  <c r="U60" i="4"/>
  <c r="S42" i="13"/>
  <c r="AJ42" i="13"/>
  <c r="T49" i="13"/>
  <c r="AK49" i="13"/>
  <c r="Z50" i="13"/>
  <c r="AL67" i="13"/>
  <c r="X60" i="13"/>
  <c r="AP17" i="13"/>
  <c r="AO17" i="13" s="1"/>
  <c r="T42" i="13"/>
  <c r="U49" i="13"/>
  <c r="AI50" i="13"/>
  <c r="P18" i="10"/>
  <c r="AF18" i="10"/>
  <c r="X18" i="10"/>
  <c r="AK42" i="11"/>
  <c r="M46" i="11"/>
  <c r="AG48" i="11"/>
  <c r="J42" i="12"/>
  <c r="AI42" i="12"/>
  <c r="AM44" i="12"/>
  <c r="K46" i="12"/>
  <c r="L47" i="12"/>
  <c r="AD48" i="12"/>
  <c r="AI50" i="12"/>
  <c r="AP29" i="12"/>
  <c r="AO29" i="12" s="1"/>
  <c r="N43" i="13"/>
  <c r="Y43" i="13"/>
  <c r="AJ43" i="13"/>
  <c r="J45" i="13"/>
  <c r="AB45" i="13"/>
  <c r="AD47" i="13"/>
  <c r="N61" i="13"/>
  <c r="AJ61" i="13"/>
  <c r="N64" i="13"/>
  <c r="AB64" i="13"/>
  <c r="AI65" i="13"/>
  <c r="V65" i="13"/>
  <c r="Y65" i="4"/>
  <c r="Q26" i="10"/>
  <c r="W43" i="4"/>
  <c r="AM64" i="4"/>
  <c r="AG62" i="4"/>
  <c r="M60" i="4"/>
  <c r="AK46" i="10"/>
  <c r="AI50" i="10"/>
  <c r="R66" i="10"/>
  <c r="Q46" i="11"/>
  <c r="AP29" i="11"/>
  <c r="AO29" i="11" s="1"/>
  <c r="K42" i="12"/>
  <c r="AL42" i="12"/>
  <c r="J44" i="12"/>
  <c r="O46" i="12"/>
  <c r="AG48" i="12"/>
  <c r="AM58" i="12"/>
  <c r="L45" i="13"/>
  <c r="AD45" i="13"/>
  <c r="R61" i="13"/>
  <c r="AL61" i="13"/>
  <c r="I29" i="10"/>
  <c r="M29" i="10" s="1"/>
  <c r="N45" i="13"/>
  <c r="AF45" i="13"/>
  <c r="N59" i="13"/>
  <c r="Z62" i="13"/>
  <c r="Q43" i="4"/>
  <c r="AE64" i="4"/>
  <c r="S62" i="4"/>
  <c r="S48" i="10"/>
  <c r="Y66" i="10"/>
  <c r="AL18" i="11"/>
  <c r="AC46" i="11"/>
  <c r="Q50" i="11"/>
  <c r="AP32" i="11"/>
  <c r="AP24" i="11"/>
  <c r="AO24" i="11" s="1"/>
  <c r="S42" i="12"/>
  <c r="Q44" i="12"/>
  <c r="W46" i="12"/>
  <c r="J50" i="12"/>
  <c r="N44" i="13"/>
  <c r="Q45" i="13"/>
  <c r="AG45" i="13"/>
  <c r="X59" i="13"/>
  <c r="V61" i="13"/>
  <c r="L65" i="13"/>
  <c r="AD65" i="13"/>
  <c r="AP31" i="13"/>
  <c r="AO31" i="13" s="1"/>
  <c r="AP27" i="13"/>
  <c r="AO27" i="13" s="1"/>
  <c r="AL15" i="13"/>
  <c r="AF58" i="13"/>
  <c r="AK43" i="4"/>
  <c r="O43" i="4"/>
  <c r="W64" i="4"/>
  <c r="Q62" i="4"/>
  <c r="S15" i="10"/>
  <c r="M46" i="10"/>
  <c r="AH48" i="10"/>
  <c r="AM62" i="10"/>
  <c r="AA66" i="10"/>
  <c r="AK44" i="11"/>
  <c r="Y50" i="11"/>
  <c r="V42" i="12"/>
  <c r="Q43" i="12"/>
  <c r="Y44" i="12"/>
  <c r="AA46" i="12"/>
  <c r="J48" i="12"/>
  <c r="N50" i="12"/>
  <c r="AM43" i="13"/>
  <c r="T43" i="13"/>
  <c r="V44" i="13"/>
  <c r="T45" i="13"/>
  <c r="AJ45" i="13"/>
  <c r="AF48" i="13"/>
  <c r="Z61" i="13"/>
  <c r="U64" i="13"/>
  <c r="N65" i="13"/>
  <c r="T58" i="10"/>
  <c r="AG43" i="4"/>
  <c r="M43" i="4"/>
  <c r="Q64" i="4"/>
  <c r="AI60" i="4"/>
  <c r="U46" i="10"/>
  <c r="Q62" i="10"/>
  <c r="AB66" i="10"/>
  <c r="AA15" i="10"/>
  <c r="AP18" i="10"/>
  <c r="AO18" i="10" s="1"/>
  <c r="S41" i="11"/>
  <c r="Z42" i="12"/>
  <c r="AD44" i="12"/>
  <c r="AH46" i="12"/>
  <c r="K48" i="12"/>
  <c r="O50" i="12"/>
  <c r="X44" i="13"/>
  <c r="U45" i="13"/>
  <c r="AL45" i="13"/>
  <c r="AI61" i="13"/>
  <c r="AB61" i="13"/>
  <c r="V46" i="10"/>
  <c r="J50" i="10"/>
  <c r="AM66" i="10"/>
  <c r="AC66" i="10"/>
  <c r="AF19" i="12"/>
  <c r="AC42" i="12"/>
  <c r="AG44" i="12"/>
  <c r="AM46" i="12"/>
  <c r="Q48" i="12"/>
  <c r="W50" i="12"/>
  <c r="AH44" i="13"/>
  <c r="V45" i="13"/>
  <c r="J61" i="13"/>
  <c r="V65" i="4"/>
  <c r="U63" i="4"/>
  <c r="AK65" i="4"/>
  <c r="AK63" i="4"/>
  <c r="Q63" i="4"/>
  <c r="T42" i="4"/>
  <c r="AG65" i="4"/>
  <c r="AH63" i="4"/>
  <c r="M63" i="4"/>
  <c r="K65" i="4"/>
  <c r="S65" i="4"/>
  <c r="AA65" i="4"/>
  <c r="AI65" i="4"/>
  <c r="J65" i="4"/>
  <c r="L65" i="4"/>
  <c r="T65" i="4"/>
  <c r="AB65" i="4"/>
  <c r="AJ65" i="4"/>
  <c r="O65" i="4"/>
  <c r="W65" i="4"/>
  <c r="AE65" i="4"/>
  <c r="AM65" i="4"/>
  <c r="P65" i="4"/>
  <c r="X65" i="4"/>
  <c r="AF65" i="4"/>
  <c r="R65" i="4"/>
  <c r="Z65" i="4"/>
  <c r="AH65" i="4"/>
  <c r="Y63" i="4"/>
  <c r="AH42" i="4"/>
  <c r="X42" i="4"/>
  <c r="L42" i="4"/>
  <c r="AD65" i="4"/>
  <c r="AG63" i="4"/>
  <c r="N65" i="4"/>
  <c r="AC65" i="4"/>
  <c r="K42" i="4"/>
  <c r="Z42" i="4"/>
  <c r="AB42" i="4"/>
  <c r="P42" i="4"/>
  <c r="AJ42" i="4"/>
  <c r="R42" i="4"/>
  <c r="AE17" i="13"/>
  <c r="AA17" i="13"/>
  <c r="AJ17" i="13"/>
  <c r="U65" i="4"/>
  <c r="O63" i="4"/>
  <c r="W63" i="4"/>
  <c r="AE63" i="4"/>
  <c r="AM63" i="4"/>
  <c r="X63" i="4"/>
  <c r="P63" i="4"/>
  <c r="AF63" i="4"/>
  <c r="K63" i="4"/>
  <c r="S63" i="4"/>
  <c r="AA63" i="4"/>
  <c r="AI63" i="4"/>
  <c r="L63" i="4"/>
  <c r="T63" i="4"/>
  <c r="AB63" i="4"/>
  <c r="AJ63" i="4"/>
  <c r="N63" i="4"/>
  <c r="V63" i="4"/>
  <c r="AD63" i="4"/>
  <c r="AL63" i="4"/>
  <c r="AD46" i="13"/>
  <c r="AH46" i="13"/>
  <c r="L46" i="13"/>
  <c r="AF42" i="4"/>
  <c r="AL65" i="4"/>
  <c r="Q65" i="4"/>
  <c r="R63" i="4"/>
  <c r="AP19" i="10"/>
  <c r="AO19" i="10" s="1"/>
  <c r="I19" i="10"/>
  <c r="AJ58" i="10"/>
  <c r="AC58" i="10"/>
  <c r="AM58" i="10"/>
  <c r="AM62" i="12"/>
  <c r="AB62" i="12"/>
  <c r="M62" i="12"/>
  <c r="K62" i="12"/>
  <c r="AJ20" i="10"/>
  <c r="T20" i="10"/>
  <c r="K62" i="4"/>
  <c r="K60" i="4"/>
  <c r="AF33" i="10"/>
  <c r="AH33" i="10"/>
  <c r="K33" i="10"/>
  <c r="O61" i="10"/>
  <c r="P18" i="4"/>
  <c r="Y64" i="4"/>
  <c r="AK60" i="4"/>
  <c r="AK19" i="11"/>
  <c r="R19" i="11"/>
  <c r="AB19" i="11"/>
  <c r="AG28" i="13"/>
  <c r="AJ28" i="13"/>
  <c r="K49" i="11"/>
  <c r="AI49" i="11"/>
  <c r="AE49" i="11"/>
  <c r="AA49" i="11"/>
  <c r="W49" i="11"/>
  <c r="O49" i="11"/>
  <c r="AE47" i="11"/>
  <c r="AA47" i="11"/>
  <c r="Y47" i="11"/>
  <c r="S47" i="11"/>
  <c r="AM47" i="11"/>
  <c r="Q47" i="11"/>
  <c r="AI47" i="11"/>
  <c r="O47" i="11"/>
  <c r="AG47" i="11"/>
  <c r="K47" i="11"/>
  <c r="AE45" i="11"/>
  <c r="AA45" i="11"/>
  <c r="W45" i="11"/>
  <c r="O45" i="11"/>
  <c r="K45" i="11"/>
  <c r="AM45" i="11"/>
  <c r="AG45" i="11"/>
  <c r="AI45" i="11"/>
  <c r="S43" i="11"/>
  <c r="AM43" i="11"/>
  <c r="Q43" i="11"/>
  <c r="AI43" i="11"/>
  <c r="O43" i="11"/>
  <c r="AE43" i="11"/>
  <c r="AC43" i="11"/>
  <c r="AA43" i="11"/>
  <c r="Y43" i="11"/>
  <c r="W43" i="11"/>
  <c r="S58" i="11"/>
  <c r="Y58" i="11"/>
  <c r="S66" i="11"/>
  <c r="M66" i="11"/>
  <c r="AI62" i="11"/>
  <c r="AF62" i="11"/>
  <c r="S58" i="10"/>
  <c r="Z15" i="10"/>
  <c r="AA62" i="10"/>
  <c r="AP19" i="11"/>
  <c r="AO19" i="11" s="1"/>
  <c r="AP16" i="11"/>
  <c r="AO16" i="11" s="1"/>
  <c r="AK61" i="11"/>
  <c r="AC59" i="11"/>
  <c r="U42" i="12"/>
  <c r="AK42" i="12"/>
  <c r="S43" i="12"/>
  <c r="AG43" i="12"/>
  <c r="W44" i="12"/>
  <c r="N46" i="12"/>
  <c r="AK46" i="12"/>
  <c r="S47" i="12"/>
  <c r="AF47" i="12"/>
  <c r="S48" i="12"/>
  <c r="AK49" i="12"/>
  <c r="AE50" i="12"/>
  <c r="J65" i="12"/>
  <c r="AG67" i="12"/>
  <c r="P45" i="13"/>
  <c r="Z45" i="13"/>
  <c r="AK45" i="13"/>
  <c r="N49" i="13"/>
  <c r="Y49" i="13"/>
  <c r="AJ49" i="13"/>
  <c r="K15" i="10"/>
  <c r="T43" i="12"/>
  <c r="AJ43" i="12"/>
  <c r="T47" i="12"/>
  <c r="AG47" i="12"/>
  <c r="R65" i="12"/>
  <c r="N41" i="13"/>
  <c r="AB41" i="4"/>
  <c r="O58" i="4"/>
  <c r="O15" i="10"/>
  <c r="AD18" i="10"/>
  <c r="Y26" i="10"/>
  <c r="P58" i="10"/>
  <c r="S62" i="10"/>
  <c r="AC60" i="10"/>
  <c r="W42" i="12"/>
  <c r="AM42" i="12"/>
  <c r="X43" i="12"/>
  <c r="AK43" i="12"/>
  <c r="AA44" i="12"/>
  <c r="S46" i="12"/>
  <c r="AM47" i="12"/>
  <c r="U47" i="12"/>
  <c r="AI47" i="12"/>
  <c r="AA48" i="12"/>
  <c r="K50" i="12"/>
  <c r="AM50" i="12"/>
  <c r="U65" i="12"/>
  <c r="AM67" i="12"/>
  <c r="AP17" i="12"/>
  <c r="AO17" i="12" s="1"/>
  <c r="AJ41" i="12"/>
  <c r="M60" i="12"/>
  <c r="R45" i="13"/>
  <c r="AC45" i="13"/>
  <c r="Q49" i="13"/>
  <c r="AB49" i="13"/>
  <c r="AL49" i="13"/>
  <c r="AJ41" i="13"/>
  <c r="AP31" i="12"/>
  <c r="AO31" i="12" s="1"/>
  <c r="AJ62" i="12"/>
  <c r="AE59" i="12"/>
  <c r="AP21" i="11"/>
  <c r="AO21" i="11" s="1"/>
  <c r="W61" i="10"/>
  <c r="AE59" i="10"/>
  <c r="M43" i="12"/>
  <c r="AB43" i="12"/>
  <c r="N47" i="12"/>
  <c r="AA47" i="12"/>
  <c r="AM17" i="13"/>
  <c r="R62" i="13"/>
  <c r="P60" i="13"/>
  <c r="O61" i="4"/>
  <c r="L59" i="4"/>
  <c r="AF15" i="10"/>
  <c r="AO21" i="10"/>
  <c r="AC61" i="10"/>
  <c r="O59" i="10"/>
  <c r="K41" i="11"/>
  <c r="O42" i="12"/>
  <c r="AH42" i="12"/>
  <c r="P43" i="12"/>
  <c r="AC43" i="12"/>
  <c r="O44" i="12"/>
  <c r="AL44" i="12"/>
  <c r="AE46" i="12"/>
  <c r="P47" i="12"/>
  <c r="AB47" i="12"/>
  <c r="O48" i="12"/>
  <c r="AL48" i="12"/>
  <c r="Z50" i="12"/>
  <c r="AD61" i="12"/>
  <c r="AP15" i="12"/>
  <c r="AO15" i="12" s="1"/>
  <c r="AP21" i="12"/>
  <c r="AO21" i="12" s="1"/>
  <c r="M45" i="13"/>
  <c r="X45" i="13"/>
  <c r="L49" i="13"/>
  <c r="V49" i="13"/>
  <c r="X66" i="13"/>
  <c r="AP28" i="13"/>
  <c r="AO28" i="13" s="1"/>
  <c r="AM28" i="13" s="1"/>
  <c r="AP24" i="13"/>
  <c r="AO24" i="13" s="1"/>
  <c r="AP16" i="13"/>
  <c r="AO16" i="13" s="1"/>
  <c r="Q47" i="12"/>
  <c r="AC47" i="12"/>
  <c r="X49" i="12"/>
  <c r="AJ58" i="13"/>
  <c r="T60" i="13"/>
  <c r="AB66" i="13"/>
  <c r="C69" i="13"/>
  <c r="V59" i="13"/>
  <c r="AB60" i="13"/>
  <c r="P62" i="13"/>
  <c r="AH66" i="13"/>
  <c r="AJ60" i="13"/>
  <c r="K66" i="13"/>
  <c r="X58" i="13"/>
  <c r="T62" i="13"/>
  <c r="L66" i="13"/>
  <c r="R59" i="13"/>
  <c r="J58" i="13"/>
  <c r="AI60" i="13"/>
  <c r="AB62" i="13"/>
  <c r="R66" i="13"/>
  <c r="T58" i="13"/>
  <c r="N60" i="13"/>
  <c r="U66" i="13"/>
  <c r="Q58" i="11"/>
  <c r="K62" i="11"/>
  <c r="Q66" i="11"/>
  <c r="AI58" i="11"/>
  <c r="K58" i="12"/>
  <c r="AI61" i="12"/>
  <c r="P62" i="12"/>
  <c r="L64" i="12"/>
  <c r="AJ64" i="12"/>
  <c r="AH65" i="12"/>
  <c r="Q62" i="11"/>
  <c r="U66" i="11"/>
  <c r="P58" i="12"/>
  <c r="AL61" i="12"/>
  <c r="S62" i="12"/>
  <c r="O64" i="12"/>
  <c r="AM64" i="12"/>
  <c r="AK65" i="12"/>
  <c r="AK59" i="11"/>
  <c r="AA62" i="11"/>
  <c r="AA66" i="11"/>
  <c r="S58" i="12"/>
  <c r="J61" i="12"/>
  <c r="AM61" i="12"/>
  <c r="X62" i="12"/>
  <c r="P64" i="12"/>
  <c r="AI65" i="12"/>
  <c r="AL65" i="12"/>
  <c r="AM60" i="11"/>
  <c r="AK62" i="11"/>
  <c r="AG66" i="11"/>
  <c r="T58" i="12"/>
  <c r="M61" i="12"/>
  <c r="O60" i="11"/>
  <c r="M64" i="11"/>
  <c r="AI66" i="11"/>
  <c r="X58" i="12"/>
  <c r="N61" i="12"/>
  <c r="AI62" i="12"/>
  <c r="AF62" i="12"/>
  <c r="W64" i="12"/>
  <c r="M65" i="12"/>
  <c r="AB58" i="12"/>
  <c r="R61" i="12"/>
  <c r="U62" i="12"/>
  <c r="N65" i="12"/>
  <c r="U60" i="11"/>
  <c r="AC64" i="11"/>
  <c r="AK66" i="11"/>
  <c r="AK60" i="11"/>
  <c r="K66" i="11"/>
  <c r="AG67" i="11"/>
  <c r="M50" i="12"/>
  <c r="AC50" i="12"/>
  <c r="X41" i="12"/>
  <c r="L49" i="12"/>
  <c r="U50" i="12"/>
  <c r="AK50" i="12"/>
  <c r="T49" i="12"/>
  <c r="V50" i="12"/>
  <c r="AL50" i="12"/>
  <c r="R44" i="13"/>
  <c r="R47" i="13"/>
  <c r="AC47" i="13"/>
  <c r="AM48" i="13"/>
  <c r="AD48" i="13"/>
  <c r="J47" i="13"/>
  <c r="U47" i="13"/>
  <c r="AF47" i="13"/>
  <c r="AC41" i="13"/>
  <c r="Z44" i="13"/>
  <c r="L47" i="13"/>
  <c r="V47" i="13"/>
  <c r="AG47" i="13"/>
  <c r="P48" i="13"/>
  <c r="AL48" i="13"/>
  <c r="AM44" i="13"/>
  <c r="AD44" i="13"/>
  <c r="M47" i="13"/>
  <c r="X47" i="13"/>
  <c r="AH47" i="13"/>
  <c r="R48" i="13"/>
  <c r="J44" i="13"/>
  <c r="AF44" i="13"/>
  <c r="N47" i="13"/>
  <c r="Y47" i="13"/>
  <c r="AJ47" i="13"/>
  <c r="V48" i="13"/>
  <c r="P47" i="13"/>
  <c r="Z47" i="13"/>
  <c r="AK47" i="13"/>
  <c r="P44" i="13"/>
  <c r="Q47" i="13"/>
  <c r="AB47" i="13"/>
  <c r="AM41" i="11"/>
  <c r="AP28" i="12"/>
  <c r="AO28" i="12" s="1"/>
  <c r="AP20" i="12"/>
  <c r="AO20" i="12" s="1"/>
  <c r="AM20" i="12" s="1"/>
  <c r="AJ18" i="13"/>
  <c r="T30" i="13"/>
  <c r="AP30" i="13"/>
  <c r="AO30" i="13" s="1"/>
  <c r="AP20" i="13"/>
  <c r="AO20" i="13" s="1"/>
  <c r="AP18" i="13"/>
  <c r="AO18" i="13" s="1"/>
  <c r="AM18" i="13" s="1"/>
  <c r="I31" i="13"/>
  <c r="AM31" i="13" s="1"/>
  <c r="AG16" i="13"/>
  <c r="AP19" i="13"/>
  <c r="AO19" i="13" s="1"/>
  <c r="AF19" i="11"/>
  <c r="AM23" i="11"/>
  <c r="AP20" i="11"/>
  <c r="AO20" i="11" s="1"/>
  <c r="AP15" i="11"/>
  <c r="AO15" i="11" s="1"/>
  <c r="I24" i="11"/>
  <c r="J24" i="11" s="1"/>
  <c r="N19" i="11"/>
  <c r="AP33" i="11"/>
  <c r="AO33" i="11" s="1"/>
  <c r="AP17" i="11"/>
  <c r="AO17" i="11" s="1"/>
  <c r="L58" i="13"/>
  <c r="AM59" i="13"/>
  <c r="AD59" i="13"/>
  <c r="N63" i="13"/>
  <c r="AH63" i="13"/>
  <c r="M66" i="13"/>
  <c r="Y66" i="13"/>
  <c r="AI66" i="13"/>
  <c r="V67" i="13"/>
  <c r="P58" i="13"/>
  <c r="Z59" i="13"/>
  <c r="AF59" i="13"/>
  <c r="P63" i="13"/>
  <c r="AL63" i="13"/>
  <c r="P66" i="13"/>
  <c r="Z66" i="13"/>
  <c r="AJ66" i="13"/>
  <c r="X67" i="13"/>
  <c r="R58" i="13"/>
  <c r="J59" i="13"/>
  <c r="AH59" i="13"/>
  <c r="R63" i="13"/>
  <c r="Q66" i="13"/>
  <c r="AA66" i="13"/>
  <c r="AK66" i="13"/>
  <c r="Z67" i="13"/>
  <c r="V63" i="13"/>
  <c r="AB58" i="13"/>
  <c r="P59" i="13"/>
  <c r="X63" i="13"/>
  <c r="AM66" i="13"/>
  <c r="S66" i="13"/>
  <c r="AC66" i="13"/>
  <c r="J67" i="13"/>
  <c r="AF67" i="13"/>
  <c r="Z63" i="13"/>
  <c r="J66" i="13"/>
  <c r="T66" i="13"/>
  <c r="N67" i="13"/>
  <c r="AM63" i="13"/>
  <c r="N46" i="13"/>
  <c r="AJ46" i="13"/>
  <c r="R46" i="13"/>
  <c r="AL46" i="13"/>
  <c r="T46" i="13"/>
  <c r="V46" i="13"/>
  <c r="Z46" i="13"/>
  <c r="AI46" i="13"/>
  <c r="AB46" i="13"/>
  <c r="J46" i="13"/>
  <c r="O15" i="13"/>
  <c r="W15" i="13"/>
  <c r="K17" i="13"/>
  <c r="J28" i="13"/>
  <c r="AF30" i="13"/>
  <c r="Y15" i="13"/>
  <c r="N17" i="13"/>
  <c r="M28" i="13"/>
  <c r="AE15" i="13"/>
  <c r="W17" i="13"/>
  <c r="X28" i="13"/>
  <c r="Z28" i="13"/>
  <c r="Q16" i="13"/>
  <c r="AM32" i="13"/>
  <c r="AE32" i="13"/>
  <c r="W32" i="13"/>
  <c r="O32" i="13"/>
  <c r="AL32" i="13"/>
  <c r="AD32" i="13"/>
  <c r="V32" i="13"/>
  <c r="N32" i="13"/>
  <c r="AI32" i="13"/>
  <c r="AA32" i="13"/>
  <c r="S32" i="13"/>
  <c r="K32" i="13"/>
  <c r="AJ32" i="13"/>
  <c r="X32" i="13"/>
  <c r="J32" i="13"/>
  <c r="AH32" i="13"/>
  <c r="U32" i="13"/>
  <c r="AG32" i="13"/>
  <c r="T32" i="13"/>
  <c r="AF32" i="13"/>
  <c r="R32" i="13"/>
  <c r="AC32" i="13"/>
  <c r="Q32" i="13"/>
  <c r="AB32" i="13"/>
  <c r="P32" i="13"/>
  <c r="Z32" i="13"/>
  <c r="M32" i="13"/>
  <c r="AK32" i="13"/>
  <c r="Y32" i="13"/>
  <c r="L32" i="13"/>
  <c r="AO15" i="13"/>
  <c r="AM15" i="13" s="1"/>
  <c r="Y16" i="13"/>
  <c r="M22" i="13"/>
  <c r="AI18" i="13"/>
  <c r="AA18" i="13"/>
  <c r="S18" i="13"/>
  <c r="K18" i="13"/>
  <c r="AH18" i="13"/>
  <c r="Z18" i="13"/>
  <c r="R18" i="13"/>
  <c r="J18" i="13"/>
  <c r="AE18" i="13"/>
  <c r="W18" i="13"/>
  <c r="O18" i="13"/>
  <c r="AG18" i="13"/>
  <c r="U18" i="13"/>
  <c r="AF18" i="13"/>
  <c r="T18" i="13"/>
  <c r="AD18" i="13"/>
  <c r="Q18" i="13"/>
  <c r="AC18" i="13"/>
  <c r="P18" i="13"/>
  <c r="AL18" i="13"/>
  <c r="M18" i="13"/>
  <c r="AB18" i="13"/>
  <c r="N18" i="13"/>
  <c r="Y18" i="13"/>
  <c r="AK18" i="13"/>
  <c r="X18" i="13"/>
  <c r="L18" i="13"/>
  <c r="AL22" i="13"/>
  <c r="V18" i="13"/>
  <c r="AI22" i="13"/>
  <c r="AA22" i="13"/>
  <c r="S22" i="13"/>
  <c r="K22" i="13"/>
  <c r="AH22" i="13"/>
  <c r="Z22" i="13"/>
  <c r="R22" i="13"/>
  <c r="J22" i="13"/>
  <c r="AE22" i="13"/>
  <c r="W22" i="13"/>
  <c r="O22" i="13"/>
  <c r="AK22" i="13"/>
  <c r="X22" i="13"/>
  <c r="L22" i="13"/>
  <c r="AJ22" i="13"/>
  <c r="V22" i="13"/>
  <c r="AG22" i="13"/>
  <c r="U22" i="13"/>
  <c r="AF22" i="13"/>
  <c r="T22" i="13"/>
  <c r="AC22" i="13"/>
  <c r="AD22" i="13"/>
  <c r="Q22" i="13"/>
  <c r="P22" i="13"/>
  <c r="AB22" i="13"/>
  <c r="N22" i="13"/>
  <c r="AI26" i="13"/>
  <c r="AA26" i="13"/>
  <c r="S26" i="13"/>
  <c r="K26" i="13"/>
  <c r="AH26" i="13"/>
  <c r="Z26" i="13"/>
  <c r="R26" i="13"/>
  <c r="J26" i="13"/>
  <c r="AE26" i="13"/>
  <c r="W26" i="13"/>
  <c r="O26" i="13"/>
  <c r="AB26" i="13"/>
  <c r="N26" i="13"/>
  <c r="AL26" i="13"/>
  <c r="Y26" i="13"/>
  <c r="M26" i="13"/>
  <c r="AK26" i="13"/>
  <c r="X26" i="13"/>
  <c r="L26" i="13"/>
  <c r="AJ26" i="13"/>
  <c r="V26" i="13"/>
  <c r="T26" i="13"/>
  <c r="AG26" i="13"/>
  <c r="U26" i="13"/>
  <c r="AF26" i="13"/>
  <c r="AD26" i="13"/>
  <c r="Q26" i="13"/>
  <c r="AC26" i="13"/>
  <c r="P26" i="13"/>
  <c r="AF16" i="13"/>
  <c r="X16" i="13"/>
  <c r="P16" i="13"/>
  <c r="AM16" i="13"/>
  <c r="AE16" i="13"/>
  <c r="W16" i="13"/>
  <c r="O16" i="13"/>
  <c r="AA16" i="13"/>
  <c r="AL16" i="13"/>
  <c r="AD16" i="13"/>
  <c r="V16" i="13"/>
  <c r="N16" i="13"/>
  <c r="AK16" i="13"/>
  <c r="AC16" i="13"/>
  <c r="U16" i="13"/>
  <c r="M16" i="13"/>
  <c r="S16" i="13"/>
  <c r="AJ16" i="13"/>
  <c r="AB16" i="13"/>
  <c r="T16" i="13"/>
  <c r="L16" i="13"/>
  <c r="AI16" i="13"/>
  <c r="K16" i="13"/>
  <c r="AH16" i="13"/>
  <c r="Z16" i="13"/>
  <c r="R16" i="13"/>
  <c r="J16" i="13"/>
  <c r="AP26" i="13"/>
  <c r="AO26" i="13" s="1"/>
  <c r="AM26" i="13" s="1"/>
  <c r="P15" i="13"/>
  <c r="X15" i="13"/>
  <c r="AF15" i="13"/>
  <c r="L17" i="13"/>
  <c r="Z17" i="13"/>
  <c r="AL17" i="13"/>
  <c r="AP21" i="13"/>
  <c r="AO21" i="13" s="1"/>
  <c r="I24" i="13"/>
  <c r="L28" i="13"/>
  <c r="Y28" i="13"/>
  <c r="AK28" i="13"/>
  <c r="U30" i="13"/>
  <c r="AP32" i="13"/>
  <c r="M41" i="13"/>
  <c r="AF41" i="13"/>
  <c r="AK60" i="13"/>
  <c r="AC60" i="13"/>
  <c r="U60" i="13"/>
  <c r="M60" i="13"/>
  <c r="AH60" i="13"/>
  <c r="Z60" i="13"/>
  <c r="R60" i="13"/>
  <c r="J60" i="13"/>
  <c r="AG60" i="13"/>
  <c r="Y60" i="13"/>
  <c r="Q60" i="13"/>
  <c r="AF60" i="13"/>
  <c r="L60" i="13"/>
  <c r="AD60" i="13"/>
  <c r="V60" i="13"/>
  <c r="AL60" i="13"/>
  <c r="AP22" i="13"/>
  <c r="AO22" i="13" s="1"/>
  <c r="AM22" i="13" s="1"/>
  <c r="AI30" i="13"/>
  <c r="AA30" i="13"/>
  <c r="S30" i="13"/>
  <c r="K30" i="13"/>
  <c r="AH30" i="13"/>
  <c r="Z30" i="13"/>
  <c r="R30" i="13"/>
  <c r="J30" i="13"/>
  <c r="AM30" i="13"/>
  <c r="AE30" i="13"/>
  <c r="W30" i="13"/>
  <c r="O30" i="13"/>
  <c r="AJ30" i="13"/>
  <c r="J15" i="13"/>
  <c r="R15" i="13"/>
  <c r="Z15" i="13"/>
  <c r="AH15" i="13"/>
  <c r="O17" i="13"/>
  <c r="AB17" i="13"/>
  <c r="I20" i="13"/>
  <c r="P28" i="13"/>
  <c r="AB28" i="13"/>
  <c r="L30" i="13"/>
  <c r="X30" i="13"/>
  <c r="AK30" i="13"/>
  <c r="AP33" i="13"/>
  <c r="AO33" i="13" s="1"/>
  <c r="I33" i="13"/>
  <c r="P41" i="13"/>
  <c r="Q15" i="13"/>
  <c r="AG15" i="13"/>
  <c r="V30" i="13"/>
  <c r="K15" i="13"/>
  <c r="S15" i="13"/>
  <c r="AA15" i="13"/>
  <c r="AI15" i="13"/>
  <c r="R17" i="13"/>
  <c r="AD17" i="13"/>
  <c r="AP23" i="13"/>
  <c r="AO23" i="13" s="1"/>
  <c r="Q28" i="13"/>
  <c r="AC28" i="13"/>
  <c r="M30" i="13"/>
  <c r="Y30" i="13"/>
  <c r="AL30" i="13"/>
  <c r="T41" i="13"/>
  <c r="AG62" i="13"/>
  <c r="Y62" i="13"/>
  <c r="Q62" i="13"/>
  <c r="AK62" i="13"/>
  <c r="AC62" i="13"/>
  <c r="U62" i="13"/>
  <c r="M62" i="13"/>
  <c r="AA62" i="13"/>
  <c r="S62" i="13"/>
  <c r="K62" i="13"/>
  <c r="AH62" i="13"/>
  <c r="L62" i="13"/>
  <c r="AF62" i="13"/>
  <c r="J62" i="13"/>
  <c r="X62" i="13"/>
  <c r="L15" i="13"/>
  <c r="T15" i="13"/>
  <c r="AB15" i="13"/>
  <c r="AJ15" i="13"/>
  <c r="S17" i="13"/>
  <c r="R28" i="13"/>
  <c r="AF28" i="13"/>
  <c r="AP29" i="13"/>
  <c r="AO29" i="13" s="1"/>
  <c r="N30" i="13"/>
  <c r="AB30" i="13"/>
  <c r="U41" i="13"/>
  <c r="C35" i="13"/>
  <c r="M15" i="13"/>
  <c r="U15" i="13"/>
  <c r="AC15" i="13"/>
  <c r="AK15" i="13"/>
  <c r="AG17" i="13"/>
  <c r="Y17" i="13"/>
  <c r="Q17" i="13"/>
  <c r="AF17" i="13"/>
  <c r="X17" i="13"/>
  <c r="P17" i="13"/>
  <c r="AK17" i="13"/>
  <c r="AC17" i="13"/>
  <c r="U17" i="13"/>
  <c r="M17" i="13"/>
  <c r="T17" i="13"/>
  <c r="AH17" i="13"/>
  <c r="T28" i="13"/>
  <c r="P30" i="13"/>
  <c r="AC30" i="13"/>
  <c r="AI41" i="13"/>
  <c r="N15" i="13"/>
  <c r="V15" i="13"/>
  <c r="AD15" i="13"/>
  <c r="J17" i="13"/>
  <c r="V17" i="13"/>
  <c r="AI17" i="13"/>
  <c r="AP25" i="13"/>
  <c r="AO25" i="13" s="1"/>
  <c r="AE28" i="13"/>
  <c r="W28" i="13"/>
  <c r="O28" i="13"/>
  <c r="AL28" i="13"/>
  <c r="AD28" i="13"/>
  <c r="V28" i="13"/>
  <c r="N28" i="13"/>
  <c r="AI28" i="13"/>
  <c r="AA28" i="13"/>
  <c r="S28" i="13"/>
  <c r="K28" i="13"/>
  <c r="U28" i="13"/>
  <c r="AH28" i="13"/>
  <c r="Q30" i="13"/>
  <c r="AD30" i="13"/>
  <c r="AH41" i="13"/>
  <c r="Z41" i="13"/>
  <c r="R41" i="13"/>
  <c r="J41" i="13"/>
  <c r="AG41" i="13"/>
  <c r="AL41" i="13"/>
  <c r="X41" i="13"/>
  <c r="L41" i="13"/>
  <c r="AK41" i="13"/>
  <c r="V41" i="13"/>
  <c r="AD41" i="13"/>
  <c r="Q41" i="13"/>
  <c r="AB41" i="13"/>
  <c r="I19" i="13"/>
  <c r="I23" i="13"/>
  <c r="I27" i="13"/>
  <c r="AM62" i="13"/>
  <c r="AM58" i="13"/>
  <c r="I21" i="13"/>
  <c r="I25" i="13"/>
  <c r="I29" i="13"/>
  <c r="AG58" i="13"/>
  <c r="Y58" i="13"/>
  <c r="Q58" i="13"/>
  <c r="AL58" i="13"/>
  <c r="AD58" i="13"/>
  <c r="V58" i="13"/>
  <c r="N58" i="13"/>
  <c r="AK58" i="13"/>
  <c r="AC58" i="13"/>
  <c r="U58" i="13"/>
  <c r="M58" i="13"/>
  <c r="AI58" i="13"/>
  <c r="AA58" i="13"/>
  <c r="S58" i="13"/>
  <c r="K58" i="13"/>
  <c r="Z58" i="13"/>
  <c r="O41" i="13"/>
  <c r="W41" i="13"/>
  <c r="AE41" i="13"/>
  <c r="AM41" i="13"/>
  <c r="M42" i="13"/>
  <c r="U42" i="13"/>
  <c r="AC42" i="13"/>
  <c r="AK42" i="13"/>
  <c r="K43" i="13"/>
  <c r="S43" i="13"/>
  <c r="AA43" i="13"/>
  <c r="AI43" i="13"/>
  <c r="Q44" i="13"/>
  <c r="Y44" i="13"/>
  <c r="AG44" i="13"/>
  <c r="O45" i="13"/>
  <c r="W45" i="13"/>
  <c r="AE45" i="13"/>
  <c r="AM45" i="13"/>
  <c r="M46" i="13"/>
  <c r="U46" i="13"/>
  <c r="AC46" i="13"/>
  <c r="AK46" i="13"/>
  <c r="K47" i="13"/>
  <c r="S47" i="13"/>
  <c r="AA47" i="13"/>
  <c r="AI47" i="13"/>
  <c r="Q48" i="13"/>
  <c r="Y48" i="13"/>
  <c r="AG48" i="13"/>
  <c r="O49" i="13"/>
  <c r="W49" i="13"/>
  <c r="AE49" i="13"/>
  <c r="AM49" i="13"/>
  <c r="M50" i="13"/>
  <c r="U50" i="13"/>
  <c r="AC50" i="13"/>
  <c r="AK50" i="13"/>
  <c r="Q59" i="13"/>
  <c r="Y59" i="13"/>
  <c r="AG59" i="13"/>
  <c r="O60" i="13"/>
  <c r="W60" i="13"/>
  <c r="AE60" i="13"/>
  <c r="AM60" i="13"/>
  <c r="M61" i="13"/>
  <c r="U61" i="13"/>
  <c r="AC61" i="13"/>
  <c r="AK61" i="13"/>
  <c r="AI62" i="13"/>
  <c r="Q63" i="13"/>
  <c r="Y63" i="13"/>
  <c r="AG63" i="13"/>
  <c r="O64" i="13"/>
  <c r="W64" i="13"/>
  <c r="AE64" i="13"/>
  <c r="AM64" i="13"/>
  <c r="M65" i="13"/>
  <c r="U65" i="13"/>
  <c r="AC65" i="13"/>
  <c r="AK65" i="13"/>
  <c r="Q67" i="13"/>
  <c r="Y67" i="13"/>
  <c r="AG67" i="13"/>
  <c r="O42" i="13"/>
  <c r="W42" i="13"/>
  <c r="AE42" i="13"/>
  <c r="AM42" i="13"/>
  <c r="K44" i="13"/>
  <c r="S44" i="13"/>
  <c r="AA44" i="13"/>
  <c r="AI44" i="13"/>
  <c r="O46" i="13"/>
  <c r="W46" i="13"/>
  <c r="AE46" i="13"/>
  <c r="AM46" i="13"/>
  <c r="K48" i="13"/>
  <c r="S48" i="13"/>
  <c r="AA48" i="13"/>
  <c r="AI48" i="13"/>
  <c r="O50" i="13"/>
  <c r="W50" i="13"/>
  <c r="AE50" i="13"/>
  <c r="AM50" i="13"/>
  <c r="K59" i="13"/>
  <c r="S59" i="13"/>
  <c r="AA59" i="13"/>
  <c r="AI59" i="13"/>
  <c r="O61" i="13"/>
  <c r="W61" i="13"/>
  <c r="AE61" i="13"/>
  <c r="AM61" i="13"/>
  <c r="K63" i="13"/>
  <c r="S63" i="13"/>
  <c r="AA63" i="13"/>
  <c r="AI63" i="13"/>
  <c r="O65" i="13"/>
  <c r="W65" i="13"/>
  <c r="AE65" i="13"/>
  <c r="AM65" i="13"/>
  <c r="K67" i="13"/>
  <c r="S67" i="13"/>
  <c r="AA67" i="13"/>
  <c r="AI67" i="13"/>
  <c r="P42" i="13"/>
  <c r="X42" i="13"/>
  <c r="AF42" i="13"/>
  <c r="L44" i="13"/>
  <c r="T44" i="13"/>
  <c r="AB44" i="13"/>
  <c r="AJ44" i="13"/>
  <c r="P46" i="13"/>
  <c r="X46" i="13"/>
  <c r="AF46" i="13"/>
  <c r="L48" i="13"/>
  <c r="T48" i="13"/>
  <c r="AB48" i="13"/>
  <c r="AJ48" i="13"/>
  <c r="P50" i="13"/>
  <c r="X50" i="13"/>
  <c r="AF50" i="13"/>
  <c r="C52" i="13"/>
  <c r="L59" i="13"/>
  <c r="T59" i="13"/>
  <c r="AB59" i="13"/>
  <c r="AJ59" i="13"/>
  <c r="P61" i="13"/>
  <c r="X61" i="13"/>
  <c r="AF61" i="13"/>
  <c r="N62" i="13"/>
  <c r="V62" i="13"/>
  <c r="AD62" i="13"/>
  <c r="AL62" i="13"/>
  <c r="L63" i="13"/>
  <c r="T63" i="13"/>
  <c r="AB63" i="13"/>
  <c r="AJ63" i="13"/>
  <c r="J64" i="13"/>
  <c r="R64" i="13"/>
  <c r="Z64" i="13"/>
  <c r="AH64" i="13"/>
  <c r="P65" i="13"/>
  <c r="X65" i="13"/>
  <c r="AF65" i="13"/>
  <c r="N66" i="13"/>
  <c r="V66" i="13"/>
  <c r="AD66" i="13"/>
  <c r="AL66" i="13"/>
  <c r="L67" i="13"/>
  <c r="T67" i="13"/>
  <c r="AB67" i="13"/>
  <c r="AJ67" i="13"/>
  <c r="K41" i="13"/>
  <c r="S41" i="13"/>
  <c r="AA41" i="13"/>
  <c r="Q42" i="13"/>
  <c r="Y42" i="13"/>
  <c r="AG42" i="13"/>
  <c r="O43" i="13"/>
  <c r="W43" i="13"/>
  <c r="AE43" i="13"/>
  <c r="M44" i="13"/>
  <c r="U44" i="13"/>
  <c r="AC44" i="13"/>
  <c r="AK44" i="13"/>
  <c r="K45" i="13"/>
  <c r="S45" i="13"/>
  <c r="AA45" i="13"/>
  <c r="Q46" i="13"/>
  <c r="Y46" i="13"/>
  <c r="AG46" i="13"/>
  <c r="O47" i="13"/>
  <c r="W47" i="13"/>
  <c r="AE47" i="13"/>
  <c r="M48" i="13"/>
  <c r="U48" i="13"/>
  <c r="AC48" i="13"/>
  <c r="AK48" i="13"/>
  <c r="K49" i="13"/>
  <c r="S49" i="13"/>
  <c r="AA49" i="13"/>
  <c r="Q50" i="13"/>
  <c r="Y50" i="13"/>
  <c r="AG50" i="13"/>
  <c r="O58" i="13"/>
  <c r="W58" i="13"/>
  <c r="AE58" i="13"/>
  <c r="M59" i="13"/>
  <c r="U59" i="13"/>
  <c r="AC59" i="13"/>
  <c r="AK59" i="13"/>
  <c r="K60" i="13"/>
  <c r="S60" i="13"/>
  <c r="AA60" i="13"/>
  <c r="Q61" i="13"/>
  <c r="Y61" i="13"/>
  <c r="AG61" i="13"/>
  <c r="O62" i="13"/>
  <c r="W62" i="13"/>
  <c r="AE62" i="13"/>
  <c r="M63" i="13"/>
  <c r="U63" i="13"/>
  <c r="AC63" i="13"/>
  <c r="AK63" i="13"/>
  <c r="K64" i="13"/>
  <c r="S64" i="13"/>
  <c r="AA64" i="13"/>
  <c r="Q65" i="13"/>
  <c r="Y65" i="13"/>
  <c r="AG65" i="13"/>
  <c r="O66" i="13"/>
  <c r="W66" i="13"/>
  <c r="AE66" i="13"/>
  <c r="M67" i="13"/>
  <c r="U67" i="13"/>
  <c r="AC67" i="13"/>
  <c r="AK67" i="13"/>
  <c r="O44" i="13"/>
  <c r="W44" i="13"/>
  <c r="AE44" i="13"/>
  <c r="K46" i="13"/>
  <c r="S46" i="13"/>
  <c r="AA46" i="13"/>
  <c r="O48" i="13"/>
  <c r="W48" i="13"/>
  <c r="AE48" i="13"/>
  <c r="K50" i="13"/>
  <c r="S50" i="13"/>
  <c r="AA50" i="13"/>
  <c r="O59" i="13"/>
  <c r="W59" i="13"/>
  <c r="AE59" i="13"/>
  <c r="K61" i="13"/>
  <c r="S61" i="13"/>
  <c r="AA61" i="13"/>
  <c r="O63" i="13"/>
  <c r="W63" i="13"/>
  <c r="AE63" i="13"/>
  <c r="AA65" i="13"/>
  <c r="O67" i="13"/>
  <c r="W67" i="13"/>
  <c r="AE67" i="13"/>
  <c r="AM60" i="12"/>
  <c r="Q63" i="12"/>
  <c r="AL63" i="12"/>
  <c r="R63" i="12"/>
  <c r="V65" i="12"/>
  <c r="N63" i="12"/>
  <c r="V63" i="12"/>
  <c r="Z65" i="12"/>
  <c r="AH63" i="12"/>
  <c r="AG60" i="12"/>
  <c r="Y63" i="12"/>
  <c r="AC65" i="12"/>
  <c r="L60" i="12"/>
  <c r="Z63" i="12"/>
  <c r="AK60" i="12"/>
  <c r="AM63" i="12"/>
  <c r="M42" i="12"/>
  <c r="AM43" i="12"/>
  <c r="U43" i="12"/>
  <c r="M47" i="12"/>
  <c r="X47" i="12"/>
  <c r="S50" i="12"/>
  <c r="AC25" i="12"/>
  <c r="AG25" i="12"/>
  <c r="U25" i="12"/>
  <c r="AD32" i="12"/>
  <c r="AG32" i="12"/>
  <c r="W32" i="12"/>
  <c r="N32" i="12"/>
  <c r="V32" i="12"/>
  <c r="AM32" i="12"/>
  <c r="T32" i="12"/>
  <c r="AL32" i="12"/>
  <c r="Q32" i="12"/>
  <c r="AJ32" i="12"/>
  <c r="O32" i="12"/>
  <c r="AE32" i="12"/>
  <c r="AG24" i="12"/>
  <c r="W24" i="12"/>
  <c r="L24" i="12"/>
  <c r="K24" i="12"/>
  <c r="AL24" i="12"/>
  <c r="Y24" i="12"/>
  <c r="AJ24" i="12"/>
  <c r="L33" i="12"/>
  <c r="J33" i="12"/>
  <c r="AB33" i="12"/>
  <c r="Z33" i="12"/>
  <c r="I16" i="12"/>
  <c r="AM16" i="12" s="1"/>
  <c r="T20" i="12"/>
  <c r="I28" i="12"/>
  <c r="R28" i="12" s="1"/>
  <c r="J20" i="12"/>
  <c r="Z20" i="12"/>
  <c r="AP33" i="12"/>
  <c r="AO33" i="12" s="1"/>
  <c r="AM33" i="12" s="1"/>
  <c r="K20" i="12"/>
  <c r="AA20" i="12"/>
  <c r="AP24" i="12"/>
  <c r="AO24" i="12" s="1"/>
  <c r="AM24" i="12" s="1"/>
  <c r="AP25" i="12"/>
  <c r="AO25" i="12" s="1"/>
  <c r="AM25" i="12" s="1"/>
  <c r="L20" i="12"/>
  <c r="AB20" i="12"/>
  <c r="O20" i="12"/>
  <c r="AH20" i="12"/>
  <c r="W20" i="12"/>
  <c r="R20" i="12"/>
  <c r="AI20" i="12"/>
  <c r="S20" i="12"/>
  <c r="AJ20" i="12"/>
  <c r="AF23" i="12"/>
  <c r="X23" i="12"/>
  <c r="P23" i="12"/>
  <c r="AL23" i="12"/>
  <c r="AD23" i="12"/>
  <c r="V23" i="12"/>
  <c r="N23" i="12"/>
  <c r="AI23" i="12"/>
  <c r="AA23" i="12"/>
  <c r="S23" i="12"/>
  <c r="K23" i="12"/>
  <c r="AK23" i="12"/>
  <c r="Y23" i="12"/>
  <c r="L23" i="12"/>
  <c r="AJ23" i="12"/>
  <c r="W23" i="12"/>
  <c r="J23" i="12"/>
  <c r="AB23" i="12"/>
  <c r="M23" i="12"/>
  <c r="AH23" i="12"/>
  <c r="U23" i="12"/>
  <c r="AG23" i="12"/>
  <c r="T23" i="12"/>
  <c r="Z23" i="12"/>
  <c r="AE23" i="12"/>
  <c r="R23" i="12"/>
  <c r="AC23" i="12"/>
  <c r="Q23" i="12"/>
  <c r="O23" i="12"/>
  <c r="AP22" i="12"/>
  <c r="AO22" i="12" s="1"/>
  <c r="I22" i="12"/>
  <c r="AJ29" i="12"/>
  <c r="AB29" i="12"/>
  <c r="T29" i="12"/>
  <c r="L29" i="12"/>
  <c r="AH29" i="12"/>
  <c r="Z29" i="12"/>
  <c r="R29" i="12"/>
  <c r="J29" i="12"/>
  <c r="AM29" i="12"/>
  <c r="AE29" i="12"/>
  <c r="W29" i="12"/>
  <c r="O29" i="12"/>
  <c r="V25" i="12"/>
  <c r="AK29" i="12"/>
  <c r="K15" i="12"/>
  <c r="S15" i="12"/>
  <c r="AA15" i="12"/>
  <c r="AI15" i="12"/>
  <c r="I18" i="12"/>
  <c r="K19" i="12"/>
  <c r="S19" i="12"/>
  <c r="AA19" i="12"/>
  <c r="AI19" i="12"/>
  <c r="M20" i="12"/>
  <c r="U20" i="12"/>
  <c r="AC20" i="12"/>
  <c r="AK20" i="12"/>
  <c r="N24" i="12"/>
  <c r="AA24" i="12"/>
  <c r="K25" i="12"/>
  <c r="X25" i="12"/>
  <c r="AK25" i="12"/>
  <c r="M29" i="12"/>
  <c r="Y29" i="12"/>
  <c r="AL29" i="12"/>
  <c r="AI32" i="12"/>
  <c r="AA32" i="12"/>
  <c r="S32" i="12"/>
  <c r="K32" i="12"/>
  <c r="AH32" i="12"/>
  <c r="Z32" i="12"/>
  <c r="R32" i="12"/>
  <c r="J32" i="12"/>
  <c r="AF32" i="12"/>
  <c r="X32" i="12"/>
  <c r="P32" i="12"/>
  <c r="AK32" i="12"/>
  <c r="AC32" i="12"/>
  <c r="U32" i="12"/>
  <c r="M32" i="12"/>
  <c r="Y32" i="12"/>
  <c r="O33" i="12"/>
  <c r="AE33" i="12"/>
  <c r="L41" i="12"/>
  <c r="AK41" i="12"/>
  <c r="AJ45" i="12"/>
  <c r="W49" i="12"/>
  <c r="AL58" i="12"/>
  <c r="AD58" i="12"/>
  <c r="V58" i="12"/>
  <c r="N58" i="12"/>
  <c r="AH58" i="12"/>
  <c r="Z58" i="12"/>
  <c r="R58" i="12"/>
  <c r="J58" i="12"/>
  <c r="AA58" i="12"/>
  <c r="M58" i="12"/>
  <c r="AK58" i="12"/>
  <c r="Y58" i="12"/>
  <c r="L58" i="12"/>
  <c r="AI58" i="12"/>
  <c r="U58" i="12"/>
  <c r="AC58" i="12"/>
  <c r="Q58" i="12"/>
  <c r="AF58" i="12"/>
  <c r="N59" i="12"/>
  <c r="AM59" i="12"/>
  <c r="U60" i="12"/>
  <c r="AG61" i="12"/>
  <c r="Y61" i="12"/>
  <c r="Q61" i="12"/>
  <c r="AF61" i="12"/>
  <c r="X61" i="12"/>
  <c r="P61" i="12"/>
  <c r="AJ61" i="12"/>
  <c r="AB61" i="12"/>
  <c r="T61" i="12"/>
  <c r="L61" i="12"/>
  <c r="AH61" i="12"/>
  <c r="U61" i="12"/>
  <c r="AE61" i="12"/>
  <c r="S61" i="12"/>
  <c r="AC61" i="12"/>
  <c r="O61" i="12"/>
  <c r="AK61" i="12"/>
  <c r="W61" i="12"/>
  <c r="K61" i="12"/>
  <c r="Z61" i="12"/>
  <c r="AG19" i="12"/>
  <c r="L15" i="12"/>
  <c r="T15" i="12"/>
  <c r="AB15" i="12"/>
  <c r="AJ15" i="12"/>
  <c r="L19" i="12"/>
  <c r="T19" i="12"/>
  <c r="AB19" i="12"/>
  <c r="AJ19" i="12"/>
  <c r="N20" i="12"/>
  <c r="V20" i="12"/>
  <c r="AD20" i="12"/>
  <c r="AL20" i="12"/>
  <c r="O24" i="12"/>
  <c r="AB24" i="12"/>
  <c r="M25" i="12"/>
  <c r="Y25" i="12"/>
  <c r="AL25" i="12"/>
  <c r="N29" i="12"/>
  <c r="AA29" i="12"/>
  <c r="I31" i="12"/>
  <c r="L32" i="12"/>
  <c r="AB32" i="12"/>
  <c r="Q33" i="12"/>
  <c r="AG33" i="12"/>
  <c r="O41" i="12"/>
  <c r="O45" i="12"/>
  <c r="AG58" i="12"/>
  <c r="R59" i="12"/>
  <c r="X60" i="12"/>
  <c r="AA61" i="12"/>
  <c r="Y15" i="12"/>
  <c r="Q19" i="12"/>
  <c r="C35" i="12"/>
  <c r="Z15" i="12"/>
  <c r="AP23" i="12"/>
  <c r="AO23" i="12" s="1"/>
  <c r="AM23" i="12" s="1"/>
  <c r="AI25" i="12"/>
  <c r="M15" i="12"/>
  <c r="U15" i="12"/>
  <c r="AC15" i="12"/>
  <c r="AK15" i="12"/>
  <c r="I17" i="12"/>
  <c r="M19" i="12"/>
  <c r="U19" i="12"/>
  <c r="AC19" i="12"/>
  <c r="AK19" i="12"/>
  <c r="AE20" i="12"/>
  <c r="I21" i="12"/>
  <c r="Q24" i="12"/>
  <c r="AD24" i="12"/>
  <c r="N25" i="12"/>
  <c r="AA25" i="12"/>
  <c r="I27" i="12"/>
  <c r="P29" i="12"/>
  <c r="AC29" i="12"/>
  <c r="R33" i="12"/>
  <c r="AH33" i="12"/>
  <c r="T41" i="12"/>
  <c r="Q45" i="12"/>
  <c r="AI49" i="12"/>
  <c r="AA49" i="12"/>
  <c r="S49" i="12"/>
  <c r="K49" i="12"/>
  <c r="AH49" i="12"/>
  <c r="Z49" i="12"/>
  <c r="R49" i="12"/>
  <c r="J49" i="12"/>
  <c r="AL49" i="12"/>
  <c r="AD49" i="12"/>
  <c r="V49" i="12"/>
  <c r="N49" i="12"/>
  <c r="AE49" i="12"/>
  <c r="Q49" i="12"/>
  <c r="AC49" i="12"/>
  <c r="P49" i="12"/>
  <c r="AM49" i="12"/>
  <c r="Y49" i="12"/>
  <c r="M49" i="12"/>
  <c r="AG49" i="12"/>
  <c r="U49" i="12"/>
  <c r="AB49" i="12"/>
  <c r="AE60" i="12"/>
  <c r="Y60" i="12"/>
  <c r="V29" i="12"/>
  <c r="R15" i="12"/>
  <c r="AH15" i="12"/>
  <c r="J19" i="12"/>
  <c r="Z19" i="12"/>
  <c r="N15" i="12"/>
  <c r="V15" i="12"/>
  <c r="AD15" i="12"/>
  <c r="AL15" i="12"/>
  <c r="N19" i="12"/>
  <c r="V19" i="12"/>
  <c r="AD19" i="12"/>
  <c r="AL19" i="12"/>
  <c r="P20" i="12"/>
  <c r="X20" i="12"/>
  <c r="AF20" i="12"/>
  <c r="S24" i="12"/>
  <c r="AE24" i="12"/>
  <c r="P25" i="12"/>
  <c r="Q29" i="12"/>
  <c r="AD29" i="12"/>
  <c r="T33" i="12"/>
  <c r="AJ33" i="12"/>
  <c r="W41" i="12"/>
  <c r="T45" i="12"/>
  <c r="AF49" i="12"/>
  <c r="W59" i="12"/>
  <c r="AC60" i="12"/>
  <c r="AE45" i="12"/>
  <c r="AH19" i="12"/>
  <c r="AJ25" i="12"/>
  <c r="AB25" i="12"/>
  <c r="T25" i="12"/>
  <c r="L25" i="12"/>
  <c r="AH25" i="12"/>
  <c r="Z25" i="12"/>
  <c r="R25" i="12"/>
  <c r="J25" i="12"/>
  <c r="AE25" i="12"/>
  <c r="W25" i="12"/>
  <c r="O25" i="12"/>
  <c r="K29" i="12"/>
  <c r="AI59" i="12"/>
  <c r="O15" i="12"/>
  <c r="W15" i="12"/>
  <c r="AE15" i="12"/>
  <c r="AM15" i="12"/>
  <c r="O19" i="12"/>
  <c r="W19" i="12"/>
  <c r="AE19" i="12"/>
  <c r="AM19" i="12"/>
  <c r="Q20" i="12"/>
  <c r="Y20" i="12"/>
  <c r="T24" i="12"/>
  <c r="Q25" i="12"/>
  <c r="AD25" i="12"/>
  <c r="AF28" i="12"/>
  <c r="S29" i="12"/>
  <c r="AF29" i="12"/>
  <c r="AP30" i="12"/>
  <c r="AO30" i="12" s="1"/>
  <c r="I30" i="12"/>
  <c r="AP32" i="12"/>
  <c r="W33" i="12"/>
  <c r="AJ49" i="12"/>
  <c r="AK59" i="12"/>
  <c r="AC59" i="12"/>
  <c r="U59" i="12"/>
  <c r="M59" i="12"/>
  <c r="AJ59" i="12"/>
  <c r="AB59" i="12"/>
  <c r="T59" i="12"/>
  <c r="L59" i="12"/>
  <c r="AF59" i="12"/>
  <c r="X59" i="12"/>
  <c r="P59" i="12"/>
  <c r="AD59" i="12"/>
  <c r="Q59" i="12"/>
  <c r="AA59" i="12"/>
  <c r="O59" i="12"/>
  <c r="AL59" i="12"/>
  <c r="Y59" i="12"/>
  <c r="K59" i="12"/>
  <c r="AG59" i="12"/>
  <c r="S59" i="12"/>
  <c r="Z59" i="12"/>
  <c r="Q15" i="12"/>
  <c r="AG15" i="12"/>
  <c r="Y19" i="12"/>
  <c r="AI29" i="12"/>
  <c r="AI45" i="12"/>
  <c r="AA45" i="12"/>
  <c r="S45" i="12"/>
  <c r="K45" i="12"/>
  <c r="AH45" i="12"/>
  <c r="Z45" i="12"/>
  <c r="R45" i="12"/>
  <c r="J45" i="12"/>
  <c r="AL45" i="12"/>
  <c r="AD45" i="12"/>
  <c r="V45" i="12"/>
  <c r="N45" i="12"/>
  <c r="AM45" i="12"/>
  <c r="Y45" i="12"/>
  <c r="M45" i="12"/>
  <c r="AK45" i="12"/>
  <c r="X45" i="12"/>
  <c r="L45" i="12"/>
  <c r="AG45" i="12"/>
  <c r="U45" i="12"/>
  <c r="AC45" i="12"/>
  <c r="P45" i="12"/>
  <c r="AH59" i="12"/>
  <c r="J15" i="12"/>
  <c r="R19" i="12"/>
  <c r="X29" i="12"/>
  <c r="AF45" i="12"/>
  <c r="J59" i="12"/>
  <c r="P15" i="12"/>
  <c r="X15" i="12"/>
  <c r="P19" i="12"/>
  <c r="X19" i="12"/>
  <c r="AH24" i="12"/>
  <c r="Z24" i="12"/>
  <c r="R24" i="12"/>
  <c r="J24" i="12"/>
  <c r="AF24" i="12"/>
  <c r="X24" i="12"/>
  <c r="P24" i="12"/>
  <c r="AK24" i="12"/>
  <c r="AC24" i="12"/>
  <c r="U24" i="12"/>
  <c r="M24" i="12"/>
  <c r="V24" i="12"/>
  <c r="AI24" i="12"/>
  <c r="S25" i="12"/>
  <c r="AF25" i="12"/>
  <c r="AP26" i="12"/>
  <c r="AO26" i="12" s="1"/>
  <c r="I26" i="12"/>
  <c r="U29" i="12"/>
  <c r="AG29" i="12"/>
  <c r="AL33" i="12"/>
  <c r="AD33" i="12"/>
  <c r="V33" i="12"/>
  <c r="N33" i="12"/>
  <c r="AK33" i="12"/>
  <c r="AC33" i="12"/>
  <c r="U33" i="12"/>
  <c r="M33" i="12"/>
  <c r="AI33" i="12"/>
  <c r="AA33" i="12"/>
  <c r="S33" i="12"/>
  <c r="K33" i="12"/>
  <c r="AF33" i="12"/>
  <c r="X33" i="12"/>
  <c r="P33" i="12"/>
  <c r="Y33" i="12"/>
  <c r="AI41" i="12"/>
  <c r="AA41" i="12"/>
  <c r="S41" i="12"/>
  <c r="K41" i="12"/>
  <c r="C52" i="12"/>
  <c r="AH41" i="12"/>
  <c r="Z41" i="12"/>
  <c r="R41" i="12"/>
  <c r="J41" i="12"/>
  <c r="AL41" i="12"/>
  <c r="AD41" i="12"/>
  <c r="V41" i="12"/>
  <c r="N41" i="12"/>
  <c r="AE41" i="12"/>
  <c r="Q41" i="12"/>
  <c r="AC41" i="12"/>
  <c r="P41" i="12"/>
  <c r="AM41" i="12"/>
  <c r="Y41" i="12"/>
  <c r="M41" i="12"/>
  <c r="AG41" i="12"/>
  <c r="U41" i="12"/>
  <c r="AB41" i="12"/>
  <c r="AB45" i="12"/>
  <c r="N44" i="12"/>
  <c r="Z44" i="12"/>
  <c r="AG46" i="12"/>
  <c r="Y46" i="12"/>
  <c r="Q46" i="12"/>
  <c r="AF46" i="12"/>
  <c r="X46" i="12"/>
  <c r="P46" i="12"/>
  <c r="AJ46" i="12"/>
  <c r="AB46" i="12"/>
  <c r="T46" i="12"/>
  <c r="L46" i="12"/>
  <c r="R46" i="12"/>
  <c r="AD46" i="12"/>
  <c r="AK48" i="12"/>
  <c r="AC48" i="12"/>
  <c r="U48" i="12"/>
  <c r="M48" i="12"/>
  <c r="AJ48" i="12"/>
  <c r="AB48" i="12"/>
  <c r="T48" i="12"/>
  <c r="L48" i="12"/>
  <c r="AF48" i="12"/>
  <c r="X48" i="12"/>
  <c r="P48" i="12"/>
  <c r="R48" i="12"/>
  <c r="AE48" i="12"/>
  <c r="W60" i="12"/>
  <c r="AJ60" i="12"/>
  <c r="L62" i="12"/>
  <c r="AA62" i="12"/>
  <c r="AK44" i="12"/>
  <c r="AC44" i="12"/>
  <c r="U44" i="12"/>
  <c r="M44" i="12"/>
  <c r="AJ44" i="12"/>
  <c r="AB44" i="12"/>
  <c r="T44" i="12"/>
  <c r="L44" i="12"/>
  <c r="AF44" i="12"/>
  <c r="X44" i="12"/>
  <c r="P44" i="12"/>
  <c r="R44" i="12"/>
  <c r="AE44" i="12"/>
  <c r="J46" i="12"/>
  <c r="V46" i="12"/>
  <c r="AI46" i="12"/>
  <c r="W48" i="12"/>
  <c r="AI48" i="12"/>
  <c r="O60" i="12"/>
  <c r="AB60" i="12"/>
  <c r="Q62" i="12"/>
  <c r="AG42" i="12"/>
  <c r="Y42" i="12"/>
  <c r="Q42" i="12"/>
  <c r="AF42" i="12"/>
  <c r="X42" i="12"/>
  <c r="P42" i="12"/>
  <c r="AJ42" i="12"/>
  <c r="AB42" i="12"/>
  <c r="T42" i="12"/>
  <c r="L42" i="12"/>
  <c r="R42" i="12"/>
  <c r="AD42" i="12"/>
  <c r="V44" i="12"/>
  <c r="AH44" i="12"/>
  <c r="M46" i="12"/>
  <c r="Z46" i="12"/>
  <c r="AL46" i="12"/>
  <c r="N48" i="12"/>
  <c r="Z48" i="12"/>
  <c r="AM48" i="12"/>
  <c r="AG50" i="12"/>
  <c r="Y50" i="12"/>
  <c r="Q50" i="12"/>
  <c r="AF50" i="12"/>
  <c r="X50" i="12"/>
  <c r="P50" i="12"/>
  <c r="AJ50" i="12"/>
  <c r="AB50" i="12"/>
  <c r="T50" i="12"/>
  <c r="L50" i="12"/>
  <c r="R50" i="12"/>
  <c r="AD50" i="12"/>
  <c r="Q60" i="12"/>
  <c r="AG62" i="12"/>
  <c r="Y62" i="12"/>
  <c r="AK62" i="12"/>
  <c r="AC62" i="12"/>
  <c r="T62" i="12"/>
  <c r="AK64" i="12"/>
  <c r="AC64" i="12"/>
  <c r="U64" i="12"/>
  <c r="M64" i="12"/>
  <c r="AI64" i="12"/>
  <c r="AA64" i="12"/>
  <c r="S64" i="12"/>
  <c r="K64" i="12"/>
  <c r="AH64" i="12"/>
  <c r="Z64" i="12"/>
  <c r="R64" i="12"/>
  <c r="J64" i="12"/>
  <c r="AG64" i="12"/>
  <c r="Y64" i="12"/>
  <c r="Q64" i="12"/>
  <c r="AL64" i="12"/>
  <c r="AD64" i="12"/>
  <c r="V64" i="12"/>
  <c r="N64" i="12"/>
  <c r="X64" i="12"/>
  <c r="AI60" i="12"/>
  <c r="AA60" i="12"/>
  <c r="S60" i="12"/>
  <c r="K60" i="12"/>
  <c r="AH60" i="12"/>
  <c r="Z60" i="12"/>
  <c r="R60" i="12"/>
  <c r="J60" i="12"/>
  <c r="AL60" i="12"/>
  <c r="AD60" i="12"/>
  <c r="V60" i="12"/>
  <c r="N60" i="12"/>
  <c r="T60" i="12"/>
  <c r="AF60" i="12"/>
  <c r="J43" i="12"/>
  <c r="R43" i="12"/>
  <c r="Z43" i="12"/>
  <c r="AH43" i="12"/>
  <c r="J47" i="12"/>
  <c r="R47" i="12"/>
  <c r="Z47" i="12"/>
  <c r="AH47" i="12"/>
  <c r="J62" i="12"/>
  <c r="R62" i="12"/>
  <c r="Z62" i="12"/>
  <c r="AH62" i="12"/>
  <c r="P63" i="12"/>
  <c r="X63" i="12"/>
  <c r="AF63" i="12"/>
  <c r="L65" i="12"/>
  <c r="T65" i="12"/>
  <c r="AB65" i="12"/>
  <c r="AJ65" i="12"/>
  <c r="P67" i="12"/>
  <c r="X67" i="12"/>
  <c r="AF67" i="12"/>
  <c r="C69" i="12"/>
  <c r="K63" i="12"/>
  <c r="S63" i="12"/>
  <c r="AA63" i="12"/>
  <c r="AI63" i="12"/>
  <c r="O65" i="12"/>
  <c r="W65" i="12"/>
  <c r="AE65" i="12"/>
  <c r="AM65" i="12"/>
  <c r="K67" i="12"/>
  <c r="S67" i="12"/>
  <c r="AA67" i="12"/>
  <c r="AI67" i="12"/>
  <c r="N43" i="12"/>
  <c r="V43" i="12"/>
  <c r="AD43" i="12"/>
  <c r="AL43" i="12"/>
  <c r="AD47" i="12"/>
  <c r="AL47" i="12"/>
  <c r="N62" i="12"/>
  <c r="V62" i="12"/>
  <c r="AD62" i="12"/>
  <c r="AL62" i="12"/>
  <c r="L63" i="12"/>
  <c r="T63" i="12"/>
  <c r="AB63" i="12"/>
  <c r="AJ63" i="12"/>
  <c r="P65" i="12"/>
  <c r="X65" i="12"/>
  <c r="AF65" i="12"/>
  <c r="N66" i="12"/>
  <c r="V66" i="12"/>
  <c r="AD66" i="12"/>
  <c r="AL66" i="12"/>
  <c r="L67" i="12"/>
  <c r="T67" i="12"/>
  <c r="AB67" i="12"/>
  <c r="AJ67" i="12"/>
  <c r="O43" i="12"/>
  <c r="W43" i="12"/>
  <c r="AE43" i="12"/>
  <c r="O47" i="12"/>
  <c r="W47" i="12"/>
  <c r="AE47" i="12"/>
  <c r="O58" i="12"/>
  <c r="W58" i="12"/>
  <c r="AE58" i="12"/>
  <c r="O62" i="12"/>
  <c r="W62" i="12"/>
  <c r="AE62" i="12"/>
  <c r="M63" i="12"/>
  <c r="U63" i="12"/>
  <c r="AC63" i="12"/>
  <c r="AK63" i="12"/>
  <c r="Q65" i="12"/>
  <c r="Y65" i="12"/>
  <c r="AG65" i="12"/>
  <c r="O66" i="12"/>
  <c r="W66" i="12"/>
  <c r="AE66" i="12"/>
  <c r="M67" i="12"/>
  <c r="U67" i="12"/>
  <c r="AC67" i="12"/>
  <c r="AK67" i="12"/>
  <c r="N67" i="12"/>
  <c r="V67" i="12"/>
  <c r="AD67" i="12"/>
  <c r="AL67" i="12"/>
  <c r="O63" i="12"/>
  <c r="W63" i="12"/>
  <c r="AE63" i="12"/>
  <c r="K65" i="12"/>
  <c r="S65" i="12"/>
  <c r="AA65" i="12"/>
  <c r="O67" i="12"/>
  <c r="W67" i="12"/>
  <c r="AE67" i="12"/>
  <c r="M59" i="11"/>
  <c r="AM61" i="11"/>
  <c r="M62" i="11"/>
  <c r="AG64" i="11"/>
  <c r="Y66" i="11"/>
  <c r="Q67" i="11"/>
  <c r="Y59" i="11"/>
  <c r="O61" i="11"/>
  <c r="S67" i="11"/>
  <c r="U61" i="11"/>
  <c r="U62" i="11"/>
  <c r="AF66" i="11"/>
  <c r="AC66" i="11"/>
  <c r="W67" i="11"/>
  <c r="AM67" i="11"/>
  <c r="AA61" i="11"/>
  <c r="AA67" i="11"/>
  <c r="O67" i="11"/>
  <c r="AE67" i="11"/>
  <c r="K67" i="11"/>
  <c r="AE58" i="11"/>
  <c r="K58" i="11"/>
  <c r="O58" i="11"/>
  <c r="AA58" i="11"/>
  <c r="AC58" i="11"/>
  <c r="O41" i="11"/>
  <c r="W41" i="11"/>
  <c r="AA41" i="11"/>
  <c r="AG41" i="11"/>
  <c r="AE41" i="11"/>
  <c r="AI41" i="11"/>
  <c r="AI22" i="11"/>
  <c r="X22" i="11"/>
  <c r="AL22" i="11"/>
  <c r="V22" i="11"/>
  <c r="AJ22" i="11"/>
  <c r="T22" i="11"/>
  <c r="AH22" i="11"/>
  <c r="R22" i="11"/>
  <c r="AD22" i="11"/>
  <c r="AF22" i="11"/>
  <c r="P22" i="11"/>
  <c r="N22" i="11"/>
  <c r="Z22" i="11"/>
  <c r="AB22" i="11"/>
  <c r="L22" i="11"/>
  <c r="J22" i="11"/>
  <c r="W23" i="11"/>
  <c r="S19" i="11"/>
  <c r="AH19" i="11"/>
  <c r="J23" i="11"/>
  <c r="Z23" i="11"/>
  <c r="AM26" i="11"/>
  <c r="T19" i="11"/>
  <c r="AJ19" i="11"/>
  <c r="AC23" i="11"/>
  <c r="J19" i="11"/>
  <c r="V19" i="11"/>
  <c r="AL19" i="11"/>
  <c r="M23" i="11"/>
  <c r="AE23" i="11"/>
  <c r="AM27" i="11"/>
  <c r="K19" i="11"/>
  <c r="X19" i="11"/>
  <c r="O23" i="11"/>
  <c r="AH23" i="11"/>
  <c r="K23" i="11"/>
  <c r="L19" i="11"/>
  <c r="Z19" i="11"/>
  <c r="R23" i="11"/>
  <c r="AK23" i="11"/>
  <c r="AC27" i="11"/>
  <c r="AP22" i="11"/>
  <c r="AO22" i="11" s="1"/>
  <c r="AM22" i="11" s="1"/>
  <c r="U23" i="11"/>
  <c r="P19" i="11"/>
  <c r="AD19" i="11"/>
  <c r="V23" i="11"/>
  <c r="AD18" i="11"/>
  <c r="AB18" i="11"/>
  <c r="L18" i="11"/>
  <c r="AH18" i="11"/>
  <c r="Z18" i="11"/>
  <c r="R18" i="11"/>
  <c r="J18" i="11"/>
  <c r="AF18" i="11"/>
  <c r="AP18" i="11"/>
  <c r="AO18" i="11" s="1"/>
  <c r="AM18" i="11" s="1"/>
  <c r="X18" i="11"/>
  <c r="P18" i="11"/>
  <c r="AJ18" i="11"/>
  <c r="T18" i="11"/>
  <c r="AD24" i="11"/>
  <c r="K24" i="11"/>
  <c r="AI18" i="11"/>
  <c r="N18" i="11"/>
  <c r="AJ28" i="11"/>
  <c r="AB28" i="11"/>
  <c r="T28" i="11"/>
  <c r="L28" i="11"/>
  <c r="AI28" i="11"/>
  <c r="AA28" i="11"/>
  <c r="AH28" i="11"/>
  <c r="Z28" i="11"/>
  <c r="R28" i="11"/>
  <c r="J28" i="11"/>
  <c r="AF28" i="11"/>
  <c r="X28" i="11"/>
  <c r="P28" i="11"/>
  <c r="AL28" i="11"/>
  <c r="AD28" i="11"/>
  <c r="V28" i="11"/>
  <c r="N28" i="11"/>
  <c r="M28" i="11"/>
  <c r="AC28" i="11"/>
  <c r="K28" i="11"/>
  <c r="Y28" i="11"/>
  <c r="U28" i="11"/>
  <c r="W28" i="11"/>
  <c r="S28" i="11"/>
  <c r="AK28" i="11"/>
  <c r="Q28" i="11"/>
  <c r="AG28" i="11"/>
  <c r="O28" i="11"/>
  <c r="AE28" i="11"/>
  <c r="V18" i="11"/>
  <c r="Y29" i="11"/>
  <c r="I16" i="11"/>
  <c r="M18" i="11"/>
  <c r="U18" i="11"/>
  <c r="AC18" i="11"/>
  <c r="AK18" i="11"/>
  <c r="O19" i="11"/>
  <c r="W19" i="11"/>
  <c r="AE19" i="11"/>
  <c r="AM19" i="11"/>
  <c r="I20" i="11"/>
  <c r="M22" i="11"/>
  <c r="U22" i="11"/>
  <c r="AC22" i="11"/>
  <c r="AK22" i="11"/>
  <c r="Q23" i="11"/>
  <c r="AA23" i="11"/>
  <c r="W26" i="11"/>
  <c r="K27" i="11"/>
  <c r="AA27" i="11"/>
  <c r="Y42" i="11"/>
  <c r="Y44" i="11"/>
  <c r="AL48" i="11"/>
  <c r="AD48" i="11"/>
  <c r="V48" i="11"/>
  <c r="N48" i="11"/>
  <c r="AJ48" i="11"/>
  <c r="AB48" i="11"/>
  <c r="T48" i="11"/>
  <c r="L48" i="11"/>
  <c r="AH48" i="11"/>
  <c r="Z48" i="11"/>
  <c r="R48" i="11"/>
  <c r="J48" i="11"/>
  <c r="AF48" i="11"/>
  <c r="X48" i="11"/>
  <c r="P48" i="11"/>
  <c r="AA48" i="11"/>
  <c r="K48" i="11"/>
  <c r="Y48" i="11"/>
  <c r="AM48" i="11"/>
  <c r="W48" i="11"/>
  <c r="AI48" i="11"/>
  <c r="S48" i="11"/>
  <c r="AE48" i="11"/>
  <c r="O48" i="11"/>
  <c r="AK48" i="11"/>
  <c r="U50" i="11"/>
  <c r="AH65" i="11"/>
  <c r="Z65" i="11"/>
  <c r="R65" i="11"/>
  <c r="J65" i="11"/>
  <c r="AG65" i="11"/>
  <c r="Y65" i="11"/>
  <c r="Q65" i="11"/>
  <c r="AF65" i="11"/>
  <c r="X65" i="11"/>
  <c r="P65" i="11"/>
  <c r="AL65" i="11"/>
  <c r="AD65" i="11"/>
  <c r="V65" i="11"/>
  <c r="N65" i="11"/>
  <c r="AJ65" i="11"/>
  <c r="AB65" i="11"/>
  <c r="T65" i="11"/>
  <c r="L65" i="11"/>
  <c r="U65" i="11"/>
  <c r="AM65" i="11"/>
  <c r="S65" i="11"/>
  <c r="AK65" i="11"/>
  <c r="O65" i="11"/>
  <c r="AE65" i="11"/>
  <c r="K65" i="11"/>
  <c r="AA65" i="11"/>
  <c r="AF26" i="11"/>
  <c r="X26" i="11"/>
  <c r="P26" i="11"/>
  <c r="AL26" i="11"/>
  <c r="AD26" i="11"/>
  <c r="V26" i="11"/>
  <c r="N26" i="11"/>
  <c r="AJ26" i="11"/>
  <c r="AB26" i="11"/>
  <c r="T26" i="11"/>
  <c r="L26" i="11"/>
  <c r="AH26" i="11"/>
  <c r="Z26" i="11"/>
  <c r="R26" i="11"/>
  <c r="J26" i="11"/>
  <c r="Y26" i="11"/>
  <c r="AL29" i="11"/>
  <c r="AD29" i="11"/>
  <c r="V29" i="11"/>
  <c r="N29" i="11"/>
  <c r="AK29" i="11"/>
  <c r="AC29" i="11"/>
  <c r="U29" i="11"/>
  <c r="M29" i="11"/>
  <c r="AJ29" i="11"/>
  <c r="AB29" i="11"/>
  <c r="T29" i="11"/>
  <c r="L29" i="11"/>
  <c r="AH29" i="11"/>
  <c r="Z29" i="11"/>
  <c r="R29" i="11"/>
  <c r="J29" i="11"/>
  <c r="AF29" i="11"/>
  <c r="X29" i="11"/>
  <c r="P29" i="11"/>
  <c r="AE29" i="11"/>
  <c r="AP31" i="11"/>
  <c r="AO31" i="11" s="1"/>
  <c r="I31" i="11"/>
  <c r="AL63" i="11"/>
  <c r="AD63" i="11"/>
  <c r="V63" i="11"/>
  <c r="N63" i="11"/>
  <c r="AK63" i="11"/>
  <c r="AC63" i="11"/>
  <c r="U63" i="11"/>
  <c r="M63" i="11"/>
  <c r="AJ63" i="11"/>
  <c r="AB63" i="11"/>
  <c r="T63" i="11"/>
  <c r="L63" i="11"/>
  <c r="AH63" i="11"/>
  <c r="Z63" i="11"/>
  <c r="R63" i="11"/>
  <c r="J63" i="11"/>
  <c r="AF63" i="11"/>
  <c r="X63" i="11"/>
  <c r="P63" i="11"/>
  <c r="AM63" i="11"/>
  <c r="Q63" i="11"/>
  <c r="AI63" i="11"/>
  <c r="O63" i="11"/>
  <c r="AG63" i="11"/>
  <c r="K63" i="11"/>
  <c r="AA63" i="11"/>
  <c r="W63" i="11"/>
  <c r="I15" i="11"/>
  <c r="O18" i="11"/>
  <c r="W18" i="11"/>
  <c r="AE18" i="11"/>
  <c r="Q19" i="11"/>
  <c r="Y19" i="11"/>
  <c r="AG19" i="11"/>
  <c r="O22" i="11"/>
  <c r="W22" i="11"/>
  <c r="AE22" i="11"/>
  <c r="AF23" i="11"/>
  <c r="X23" i="11"/>
  <c r="P23" i="11"/>
  <c r="AJ23" i="11"/>
  <c r="AB23" i="11"/>
  <c r="T23" i="11"/>
  <c r="L23" i="11"/>
  <c r="S23" i="11"/>
  <c r="AD23" i="11"/>
  <c r="K26" i="11"/>
  <c r="AA26" i="11"/>
  <c r="O27" i="11"/>
  <c r="AE27" i="11"/>
  <c r="K29" i="11"/>
  <c r="AG29" i="11"/>
  <c r="U59" i="11"/>
  <c r="AH42" i="11"/>
  <c r="Z42" i="11"/>
  <c r="R42" i="11"/>
  <c r="J42" i="11"/>
  <c r="AF42" i="11"/>
  <c r="X42" i="11"/>
  <c r="P42" i="11"/>
  <c r="AL42" i="11"/>
  <c r="AD42" i="11"/>
  <c r="V42" i="11"/>
  <c r="N42" i="11"/>
  <c r="AJ42" i="11"/>
  <c r="AB42" i="11"/>
  <c r="T42" i="11"/>
  <c r="L42" i="11"/>
  <c r="AE42" i="11"/>
  <c r="O42" i="11"/>
  <c r="AC42" i="11"/>
  <c r="M42" i="11"/>
  <c r="AA42" i="11"/>
  <c r="K42" i="11"/>
  <c r="AM42" i="11"/>
  <c r="W42" i="11"/>
  <c r="AI42" i="11"/>
  <c r="S42" i="11"/>
  <c r="I25" i="11"/>
  <c r="M26" i="11"/>
  <c r="Q27" i="11"/>
  <c r="AG27" i="11"/>
  <c r="AP28" i="11"/>
  <c r="AO28" i="11" s="1"/>
  <c r="AM28" i="11" s="1"/>
  <c r="AI29" i="11"/>
  <c r="AL44" i="11"/>
  <c r="AD44" i="11"/>
  <c r="V44" i="11"/>
  <c r="N44" i="11"/>
  <c r="AJ44" i="11"/>
  <c r="AB44" i="11"/>
  <c r="T44" i="11"/>
  <c r="L44" i="11"/>
  <c r="AH44" i="11"/>
  <c r="Z44" i="11"/>
  <c r="R44" i="11"/>
  <c r="J44" i="11"/>
  <c r="AF44" i="11"/>
  <c r="X44" i="11"/>
  <c r="P44" i="11"/>
  <c r="AI44" i="11"/>
  <c r="S44" i="11"/>
  <c r="AG44" i="11"/>
  <c r="Q44" i="11"/>
  <c r="AE44" i="11"/>
  <c r="O44" i="11"/>
  <c r="AA44" i="11"/>
  <c r="K44" i="11"/>
  <c r="AM44" i="11"/>
  <c r="W44" i="11"/>
  <c r="Q18" i="11"/>
  <c r="Y18" i="11"/>
  <c r="AG18" i="11"/>
  <c r="AA19" i="11"/>
  <c r="AI19" i="11"/>
  <c r="Q22" i="11"/>
  <c r="Y22" i="11"/>
  <c r="AG22" i="11"/>
  <c r="AG23" i="11"/>
  <c r="O26" i="11"/>
  <c r="AE26" i="11"/>
  <c r="S27" i="11"/>
  <c r="AI27" i="11"/>
  <c r="Q29" i="11"/>
  <c r="AM29" i="11"/>
  <c r="AH50" i="11"/>
  <c r="Z50" i="11"/>
  <c r="R50" i="11"/>
  <c r="J50" i="11"/>
  <c r="AF50" i="11"/>
  <c r="X50" i="11"/>
  <c r="P50" i="11"/>
  <c r="AL50" i="11"/>
  <c r="AD50" i="11"/>
  <c r="V50" i="11"/>
  <c r="N50" i="11"/>
  <c r="AJ50" i="11"/>
  <c r="AB50" i="11"/>
  <c r="T50" i="11"/>
  <c r="L50" i="11"/>
  <c r="AE50" i="11"/>
  <c r="O50" i="11"/>
  <c r="AC50" i="11"/>
  <c r="M50" i="11"/>
  <c r="AA50" i="11"/>
  <c r="K50" i="11"/>
  <c r="AM50" i="11"/>
  <c r="W50" i="11"/>
  <c r="AI50" i="11"/>
  <c r="S50" i="11"/>
  <c r="S63" i="11"/>
  <c r="W65" i="11"/>
  <c r="AC26" i="11"/>
  <c r="C35" i="11"/>
  <c r="Q26" i="11"/>
  <c r="AG26" i="11"/>
  <c r="U27" i="11"/>
  <c r="AK27" i="11"/>
  <c r="S29" i="11"/>
  <c r="U48" i="11"/>
  <c r="Y63" i="11"/>
  <c r="AC65" i="11"/>
  <c r="O29" i="11"/>
  <c r="I30" i="11"/>
  <c r="I17" i="11"/>
  <c r="K18" i="11"/>
  <c r="S18" i="11"/>
  <c r="AA18" i="11"/>
  <c r="M19" i="11"/>
  <c r="U19" i="11"/>
  <c r="AC19" i="11"/>
  <c r="I21" i="11"/>
  <c r="K22" i="11"/>
  <c r="S22" i="11"/>
  <c r="AA22" i="11"/>
  <c r="N23" i="11"/>
  <c r="Y23" i="11"/>
  <c r="AI23" i="11"/>
  <c r="S26" i="11"/>
  <c r="AI26" i="11"/>
  <c r="W27" i="11"/>
  <c r="W29" i="11"/>
  <c r="I32" i="11"/>
  <c r="Q42" i="11"/>
  <c r="M44" i="11"/>
  <c r="AC48" i="11"/>
  <c r="AL59" i="11"/>
  <c r="AD59" i="11"/>
  <c r="V59" i="11"/>
  <c r="N59" i="11"/>
  <c r="AJ59" i="11"/>
  <c r="AB59" i="11"/>
  <c r="T59" i="11"/>
  <c r="L59" i="11"/>
  <c r="AH59" i="11"/>
  <c r="Z59" i="11"/>
  <c r="R59" i="11"/>
  <c r="J59" i="11"/>
  <c r="AF59" i="11"/>
  <c r="X59" i="11"/>
  <c r="P59" i="11"/>
  <c r="AI59" i="11"/>
  <c r="S59" i="11"/>
  <c r="AG59" i="11"/>
  <c r="Q59" i="11"/>
  <c r="AE59" i="11"/>
  <c r="O59" i="11"/>
  <c r="AA59" i="11"/>
  <c r="K59" i="11"/>
  <c r="AM59" i="11"/>
  <c r="W59" i="11"/>
  <c r="AE63" i="11"/>
  <c r="AI65" i="11"/>
  <c r="U26" i="11"/>
  <c r="AK26" i="11"/>
  <c r="AH27" i="11"/>
  <c r="Z27" i="11"/>
  <c r="R27" i="11"/>
  <c r="J27" i="11"/>
  <c r="AF27" i="11"/>
  <c r="X27" i="11"/>
  <c r="P27" i="11"/>
  <c r="AL27" i="11"/>
  <c r="AD27" i="11"/>
  <c r="V27" i="11"/>
  <c r="N27" i="11"/>
  <c r="AJ27" i="11"/>
  <c r="AB27" i="11"/>
  <c r="T27" i="11"/>
  <c r="L27" i="11"/>
  <c r="Y27" i="11"/>
  <c r="U44" i="11"/>
  <c r="I33" i="11"/>
  <c r="Y41" i="11"/>
  <c r="M43" i="11"/>
  <c r="Q45" i="11"/>
  <c r="K46" i="11"/>
  <c r="AA46" i="11"/>
  <c r="AF47" i="11"/>
  <c r="X47" i="11"/>
  <c r="P47" i="11"/>
  <c r="AL47" i="11"/>
  <c r="AD47" i="11"/>
  <c r="V47" i="11"/>
  <c r="N47" i="11"/>
  <c r="AJ47" i="11"/>
  <c r="AB47" i="11"/>
  <c r="T47" i="11"/>
  <c r="L47" i="11"/>
  <c r="AH47" i="11"/>
  <c r="Z47" i="11"/>
  <c r="R47" i="11"/>
  <c r="J47" i="11"/>
  <c r="U47" i="11"/>
  <c r="AK47" i="11"/>
  <c r="Y49" i="11"/>
  <c r="M58" i="11"/>
  <c r="Q60" i="11"/>
  <c r="S61" i="11"/>
  <c r="S62" i="11"/>
  <c r="AJ64" i="11"/>
  <c r="AB64" i="11"/>
  <c r="T64" i="11"/>
  <c r="L64" i="11"/>
  <c r="AI64" i="11"/>
  <c r="AA64" i="11"/>
  <c r="S64" i="11"/>
  <c r="K64" i="11"/>
  <c r="AH64" i="11"/>
  <c r="Z64" i="11"/>
  <c r="R64" i="11"/>
  <c r="J64" i="11"/>
  <c r="AF64" i="11"/>
  <c r="X64" i="11"/>
  <c r="P64" i="11"/>
  <c r="AL64" i="11"/>
  <c r="AD64" i="11"/>
  <c r="V64" i="11"/>
  <c r="N64" i="11"/>
  <c r="Y64" i="11"/>
  <c r="M41" i="11"/>
  <c r="AC41" i="11"/>
  <c r="AJ45" i="11"/>
  <c r="AB45" i="11"/>
  <c r="T45" i="11"/>
  <c r="L45" i="11"/>
  <c r="AH45" i="11"/>
  <c r="Z45" i="11"/>
  <c r="R45" i="11"/>
  <c r="J45" i="11"/>
  <c r="AF45" i="11"/>
  <c r="X45" i="11"/>
  <c r="P45" i="11"/>
  <c r="AL45" i="11"/>
  <c r="AD45" i="11"/>
  <c r="V45" i="11"/>
  <c r="N45" i="11"/>
  <c r="U45" i="11"/>
  <c r="AK45" i="11"/>
  <c r="O46" i="11"/>
  <c r="AE46" i="11"/>
  <c r="M49" i="11"/>
  <c r="AC49" i="11"/>
  <c r="AG58" i="11"/>
  <c r="AJ60" i="11"/>
  <c r="AB60" i="11"/>
  <c r="T60" i="11"/>
  <c r="L60" i="11"/>
  <c r="AI60" i="11"/>
  <c r="AA60" i="11"/>
  <c r="S60" i="11"/>
  <c r="AH60" i="11"/>
  <c r="Z60" i="11"/>
  <c r="R60" i="11"/>
  <c r="J60" i="11"/>
  <c r="AF60" i="11"/>
  <c r="X60" i="11"/>
  <c r="P60" i="11"/>
  <c r="AL60" i="11"/>
  <c r="AD60" i="11"/>
  <c r="V60" i="11"/>
  <c r="N60" i="11"/>
  <c r="W60" i="11"/>
  <c r="AH61" i="11"/>
  <c r="Z61" i="11"/>
  <c r="R61" i="11"/>
  <c r="J61" i="11"/>
  <c r="AG61" i="11"/>
  <c r="Y61" i="11"/>
  <c r="Q61" i="11"/>
  <c r="AF61" i="11"/>
  <c r="X61" i="11"/>
  <c r="P61" i="11"/>
  <c r="AL61" i="11"/>
  <c r="AD61" i="11"/>
  <c r="V61" i="11"/>
  <c r="N61" i="11"/>
  <c r="AJ61" i="11"/>
  <c r="AB61" i="11"/>
  <c r="T61" i="11"/>
  <c r="L61" i="11"/>
  <c r="W61" i="11"/>
  <c r="Y62" i="11"/>
  <c r="AE64" i="11"/>
  <c r="Q41" i="11"/>
  <c r="AF43" i="11"/>
  <c r="X43" i="11"/>
  <c r="P43" i="11"/>
  <c r="AL43" i="11"/>
  <c r="AD43" i="11"/>
  <c r="V43" i="11"/>
  <c r="N43" i="11"/>
  <c r="AJ43" i="11"/>
  <c r="AB43" i="11"/>
  <c r="T43" i="11"/>
  <c r="L43" i="11"/>
  <c r="AH43" i="11"/>
  <c r="Z43" i="11"/>
  <c r="R43" i="11"/>
  <c r="J43" i="11"/>
  <c r="U43" i="11"/>
  <c r="AK43" i="11"/>
  <c r="Y45" i="11"/>
  <c r="S46" i="11"/>
  <c r="M47" i="11"/>
  <c r="AC47" i="11"/>
  <c r="Q49" i="11"/>
  <c r="AG49" i="11"/>
  <c r="AF58" i="11"/>
  <c r="X58" i="11"/>
  <c r="P58" i="11"/>
  <c r="AL58" i="11"/>
  <c r="AD58" i="11"/>
  <c r="V58" i="11"/>
  <c r="N58" i="11"/>
  <c r="AJ58" i="11"/>
  <c r="AB58" i="11"/>
  <c r="T58" i="11"/>
  <c r="L58" i="11"/>
  <c r="C69" i="11"/>
  <c r="AH58" i="11"/>
  <c r="Z58" i="11"/>
  <c r="R58" i="11"/>
  <c r="J58" i="11"/>
  <c r="U58" i="11"/>
  <c r="AK58" i="11"/>
  <c r="AC60" i="11"/>
  <c r="AC61" i="11"/>
  <c r="AC62" i="11"/>
  <c r="O64" i="11"/>
  <c r="AK64" i="11"/>
  <c r="AH46" i="11"/>
  <c r="Z46" i="11"/>
  <c r="R46" i="11"/>
  <c r="J46" i="11"/>
  <c r="AF46" i="11"/>
  <c r="X46" i="11"/>
  <c r="P46" i="11"/>
  <c r="AL46" i="11"/>
  <c r="AD46" i="11"/>
  <c r="V46" i="11"/>
  <c r="N46" i="11"/>
  <c r="AJ46" i="11"/>
  <c r="AB46" i="11"/>
  <c r="T46" i="11"/>
  <c r="L46" i="11"/>
  <c r="U46" i="11"/>
  <c r="AK46" i="11"/>
  <c r="S49" i="11"/>
  <c r="W58" i="11"/>
  <c r="AM58" i="11"/>
  <c r="K60" i="11"/>
  <c r="AE60" i="11"/>
  <c r="K61" i="11"/>
  <c r="AE61" i="11"/>
  <c r="AG62" i="11"/>
  <c r="Q64" i="11"/>
  <c r="AM64" i="11"/>
  <c r="AJ41" i="11"/>
  <c r="AB41" i="11"/>
  <c r="T41" i="11"/>
  <c r="L41" i="11"/>
  <c r="C52" i="11"/>
  <c r="AH41" i="11"/>
  <c r="Z41" i="11"/>
  <c r="R41" i="11"/>
  <c r="J41" i="11"/>
  <c r="AF41" i="11"/>
  <c r="X41" i="11"/>
  <c r="P41" i="11"/>
  <c r="AL41" i="11"/>
  <c r="AD41" i="11"/>
  <c r="V41" i="11"/>
  <c r="N41" i="11"/>
  <c r="U41" i="11"/>
  <c r="AK41" i="11"/>
  <c r="M45" i="11"/>
  <c r="AC45" i="11"/>
  <c r="W46" i="11"/>
  <c r="AM46" i="11"/>
  <c r="AJ49" i="11"/>
  <c r="AB49" i="11"/>
  <c r="T49" i="11"/>
  <c r="L49" i="11"/>
  <c r="AH49" i="11"/>
  <c r="Z49" i="11"/>
  <c r="R49" i="11"/>
  <c r="J49" i="11"/>
  <c r="AF49" i="11"/>
  <c r="X49" i="11"/>
  <c r="P49" i="11"/>
  <c r="AL49" i="11"/>
  <c r="AD49" i="11"/>
  <c r="V49" i="11"/>
  <c r="N49" i="11"/>
  <c r="U49" i="11"/>
  <c r="AK49" i="11"/>
  <c r="M60" i="11"/>
  <c r="AG60" i="11"/>
  <c r="M61" i="11"/>
  <c r="AI61" i="11"/>
  <c r="U64" i="11"/>
  <c r="AL67" i="11"/>
  <c r="AD67" i="11"/>
  <c r="V67" i="11"/>
  <c r="N67" i="11"/>
  <c r="AK67" i="11"/>
  <c r="AC67" i="11"/>
  <c r="U67" i="11"/>
  <c r="M67" i="11"/>
  <c r="AJ67" i="11"/>
  <c r="AB67" i="11"/>
  <c r="T67" i="11"/>
  <c r="L67" i="11"/>
  <c r="AH67" i="11"/>
  <c r="Z67" i="11"/>
  <c r="R67" i="11"/>
  <c r="J67" i="11"/>
  <c r="AF67" i="11"/>
  <c r="X67" i="11"/>
  <c r="P67" i="11"/>
  <c r="Y67" i="11"/>
  <c r="J62" i="11"/>
  <c r="R62" i="11"/>
  <c r="Z62" i="11"/>
  <c r="AH62" i="11"/>
  <c r="J66" i="11"/>
  <c r="R66" i="11"/>
  <c r="Z66" i="11"/>
  <c r="AH66" i="11"/>
  <c r="L62" i="11"/>
  <c r="T62" i="11"/>
  <c r="AB62" i="11"/>
  <c r="AJ62" i="11"/>
  <c r="L66" i="11"/>
  <c r="T66" i="11"/>
  <c r="AB66" i="11"/>
  <c r="AJ66" i="11"/>
  <c r="N62" i="11"/>
  <c r="V62" i="11"/>
  <c r="AD62" i="11"/>
  <c r="AL62" i="11"/>
  <c r="N66" i="11"/>
  <c r="V66" i="11"/>
  <c r="AD66" i="11"/>
  <c r="AL66" i="11"/>
  <c r="O62" i="11"/>
  <c r="W62" i="11"/>
  <c r="AE62" i="11"/>
  <c r="AM62" i="11"/>
  <c r="O66" i="11"/>
  <c r="W66" i="11"/>
  <c r="AE66" i="11"/>
  <c r="AM66" i="11"/>
  <c r="P62" i="11"/>
  <c r="X62" i="11"/>
  <c r="P66" i="11"/>
  <c r="X66" i="11"/>
  <c r="AL42" i="10"/>
  <c r="AK42" i="10"/>
  <c r="S43" i="10"/>
  <c r="AF43" i="10"/>
  <c r="AA44" i="10"/>
  <c r="J46" i="10"/>
  <c r="W46" i="10"/>
  <c r="AL46" i="10"/>
  <c r="P47" i="10"/>
  <c r="Z47" i="10"/>
  <c r="AK47" i="10"/>
  <c r="Z50" i="10"/>
  <c r="K42" i="10"/>
  <c r="AM42" i="10"/>
  <c r="T43" i="10"/>
  <c r="AG43" i="10"/>
  <c r="AE44" i="10"/>
  <c r="K46" i="10"/>
  <c r="Z46" i="10"/>
  <c r="AM46" i="10"/>
  <c r="Q47" i="10"/>
  <c r="AA47" i="10"/>
  <c r="Q48" i="10"/>
  <c r="AC50" i="10"/>
  <c r="AH50" i="10"/>
  <c r="K43" i="10"/>
  <c r="AJ43" i="10"/>
  <c r="N46" i="10"/>
  <c r="AC47" i="10"/>
  <c r="O42" i="10"/>
  <c r="L43" i="10"/>
  <c r="Y43" i="10"/>
  <c r="AK43" i="10"/>
  <c r="W45" i="10"/>
  <c r="O46" i="10"/>
  <c r="AE46" i="10"/>
  <c r="K47" i="10"/>
  <c r="T47" i="10"/>
  <c r="AF47" i="10"/>
  <c r="AD48" i="10"/>
  <c r="M50" i="10"/>
  <c r="AL50" i="10"/>
  <c r="N42" i="10"/>
  <c r="X43" i="10"/>
  <c r="U45" i="10"/>
  <c r="AC46" i="10"/>
  <c r="J47" i="10"/>
  <c r="S47" i="10"/>
  <c r="V48" i="10"/>
  <c r="K50" i="10"/>
  <c r="AK50" i="10"/>
  <c r="M43" i="10"/>
  <c r="S46" i="10"/>
  <c r="L47" i="10"/>
  <c r="U47" i="10"/>
  <c r="AK61" i="10"/>
  <c r="K65" i="10"/>
  <c r="K66" i="10"/>
  <c r="U66" i="10"/>
  <c r="AG66" i="10"/>
  <c r="AG67" i="10"/>
  <c r="AM61" i="10"/>
  <c r="AI62" i="10"/>
  <c r="M65" i="10"/>
  <c r="L66" i="10"/>
  <c r="X66" i="10"/>
  <c r="AH66" i="10"/>
  <c r="M61" i="10"/>
  <c r="AG62" i="10"/>
  <c r="U65" i="10"/>
  <c r="P66" i="10"/>
  <c r="Z66" i="10"/>
  <c r="AJ66" i="10"/>
  <c r="J66" i="10"/>
  <c r="T66" i="10"/>
  <c r="O41" i="10"/>
  <c r="AJ41" i="10"/>
  <c r="AM41" i="10"/>
  <c r="AE41" i="10"/>
  <c r="AB41" i="10"/>
  <c r="M41" i="10"/>
  <c r="U32" i="10"/>
  <c r="P32" i="10"/>
  <c r="AM32" i="10"/>
  <c r="AE32" i="10"/>
  <c r="AC32" i="10"/>
  <c r="X32" i="10"/>
  <c r="Y18" i="10"/>
  <c r="K19" i="10"/>
  <c r="V19" i="10"/>
  <c r="AF19" i="10"/>
  <c r="AB20" i="10"/>
  <c r="S26" i="10"/>
  <c r="P33" i="10"/>
  <c r="AI33" i="10"/>
  <c r="R33" i="10"/>
  <c r="AG18" i="10"/>
  <c r="N19" i="10"/>
  <c r="X19" i="10"/>
  <c r="AI19" i="10"/>
  <c r="I22" i="10"/>
  <c r="X22" i="10" s="1"/>
  <c r="AA26" i="10"/>
  <c r="I30" i="10"/>
  <c r="AG30" i="10" s="1"/>
  <c r="S33" i="10"/>
  <c r="AP32" i="10"/>
  <c r="X33" i="10"/>
  <c r="P19" i="10"/>
  <c r="AA19" i="10"/>
  <c r="AL19" i="10"/>
  <c r="Z33" i="10"/>
  <c r="AA33" i="10"/>
  <c r="S19" i="10"/>
  <c r="AD19" i="10"/>
  <c r="L20" i="10"/>
  <c r="J33" i="10"/>
  <c r="AL15" i="10"/>
  <c r="P15" i="10"/>
  <c r="AB15" i="10"/>
  <c r="R15" i="10"/>
  <c r="AE15" i="10"/>
  <c r="T15" i="10"/>
  <c r="AH15" i="10"/>
  <c r="J15" i="10"/>
  <c r="W15" i="10"/>
  <c r="AI15" i="10"/>
  <c r="L15" i="10"/>
  <c r="AP17" i="10"/>
  <c r="AO17" i="10" s="1"/>
  <c r="AP27" i="10"/>
  <c r="AO27" i="10" s="1"/>
  <c r="I27" i="10"/>
  <c r="AL25" i="10"/>
  <c r="AD25" i="10"/>
  <c r="V25" i="10"/>
  <c r="N25" i="10"/>
  <c r="AK25" i="10"/>
  <c r="AC25" i="10"/>
  <c r="U25" i="10"/>
  <c r="M25" i="10"/>
  <c r="AJ25" i="10"/>
  <c r="AB25" i="10"/>
  <c r="T25" i="10"/>
  <c r="L25" i="10"/>
  <c r="AI25" i="10"/>
  <c r="AA25" i="10"/>
  <c r="S25" i="10"/>
  <c r="K25" i="10"/>
  <c r="AF25" i="10"/>
  <c r="X25" i="10"/>
  <c r="P25" i="10"/>
  <c r="Y25" i="10"/>
  <c r="W25" i="10"/>
  <c r="R25" i="10"/>
  <c r="AM25" i="10"/>
  <c r="Q25" i="10"/>
  <c r="AH25" i="10"/>
  <c r="O25" i="10"/>
  <c r="AG25" i="10"/>
  <c r="J25" i="10"/>
  <c r="Z25" i="10"/>
  <c r="AL20" i="10"/>
  <c r="Z20" i="10"/>
  <c r="R20" i="10"/>
  <c r="J20" i="10"/>
  <c r="AG20" i="10"/>
  <c r="Y20" i="10"/>
  <c r="Q20" i="10"/>
  <c r="AF20" i="10"/>
  <c r="X20" i="10"/>
  <c r="P20" i="10"/>
  <c r="AE20" i="10"/>
  <c r="W20" i="10"/>
  <c r="O20" i="10"/>
  <c r="AD20" i="10"/>
  <c r="V20" i="10"/>
  <c r="N20" i="10"/>
  <c r="AK20" i="10"/>
  <c r="AC20" i="10"/>
  <c r="U20" i="10"/>
  <c r="M20" i="10"/>
  <c r="AI20" i="10"/>
  <c r="AA20" i="10"/>
  <c r="S20" i="10"/>
  <c r="K20" i="10"/>
  <c r="AH20" i="10"/>
  <c r="N18" i="10"/>
  <c r="V18" i="10"/>
  <c r="AL18" i="10"/>
  <c r="Y30" i="10"/>
  <c r="AP31" i="10"/>
  <c r="AO31" i="10" s="1"/>
  <c r="I31" i="10"/>
  <c r="Q15" i="10"/>
  <c r="Y15" i="10"/>
  <c r="AG15" i="10"/>
  <c r="O18" i="10"/>
  <c r="W18" i="10"/>
  <c r="AE18" i="10"/>
  <c r="AM18" i="10"/>
  <c r="Q19" i="10"/>
  <c r="Y19" i="10"/>
  <c r="AG19" i="10"/>
  <c r="AJ32" i="10"/>
  <c r="AB32" i="10"/>
  <c r="T32" i="10"/>
  <c r="L32" i="10"/>
  <c r="AI32" i="10"/>
  <c r="AA32" i="10"/>
  <c r="S32" i="10"/>
  <c r="K32" i="10"/>
  <c r="AH32" i="10"/>
  <c r="Z32" i="10"/>
  <c r="R32" i="10"/>
  <c r="J32" i="10"/>
  <c r="AG32" i="10"/>
  <c r="Y32" i="10"/>
  <c r="Q32" i="10"/>
  <c r="AL32" i="10"/>
  <c r="AD32" i="10"/>
  <c r="V32" i="10"/>
  <c r="N32" i="10"/>
  <c r="W32" i="10"/>
  <c r="K59" i="10"/>
  <c r="AK64" i="10"/>
  <c r="AC64" i="10"/>
  <c r="U64" i="10"/>
  <c r="M64" i="10"/>
  <c r="AJ64" i="10"/>
  <c r="AB64" i="10"/>
  <c r="T64" i="10"/>
  <c r="L64" i="10"/>
  <c r="AI64" i="10"/>
  <c r="AA64" i="10"/>
  <c r="S64" i="10"/>
  <c r="K64" i="10"/>
  <c r="AH64" i="10"/>
  <c r="Z64" i="10"/>
  <c r="R64" i="10"/>
  <c r="J64" i="10"/>
  <c r="AG64" i="10"/>
  <c r="Y64" i="10"/>
  <c r="Q64" i="10"/>
  <c r="AF64" i="10"/>
  <c r="X64" i="10"/>
  <c r="P64" i="10"/>
  <c r="AL64" i="10"/>
  <c r="AD64" i="10"/>
  <c r="V64" i="10"/>
  <c r="N64" i="10"/>
  <c r="W64" i="10"/>
  <c r="O64" i="10"/>
  <c r="AM64" i="10"/>
  <c r="Q18" i="10"/>
  <c r="AP28" i="10"/>
  <c r="AO28" i="10" s="1"/>
  <c r="I28" i="10"/>
  <c r="C35" i="10"/>
  <c r="AI49" i="10"/>
  <c r="AA49" i="10"/>
  <c r="S49" i="10"/>
  <c r="K49" i="10"/>
  <c r="AH49" i="10"/>
  <c r="Z49" i="10"/>
  <c r="R49" i="10"/>
  <c r="J49" i="10"/>
  <c r="AL49" i="10"/>
  <c r="AD49" i="10"/>
  <c r="V49" i="10"/>
  <c r="N49" i="10"/>
  <c r="AE49" i="10"/>
  <c r="Q49" i="10"/>
  <c r="AC49" i="10"/>
  <c r="P49" i="10"/>
  <c r="AB49" i="10"/>
  <c r="O49" i="10"/>
  <c r="AM49" i="10"/>
  <c r="Y49" i="10"/>
  <c r="M49" i="10"/>
  <c r="AG49" i="10"/>
  <c r="U49" i="10"/>
  <c r="AJ49" i="10"/>
  <c r="Y59" i="10"/>
  <c r="AK30" i="10"/>
  <c r="AK49" i="10"/>
  <c r="AA59" i="10"/>
  <c r="R18" i="10"/>
  <c r="Z18" i="10"/>
  <c r="AH18" i="10"/>
  <c r="I21" i="10"/>
  <c r="AP23" i="10"/>
  <c r="AO23" i="10" s="1"/>
  <c r="I23" i="10"/>
  <c r="AF26" i="10"/>
  <c r="X26" i="10"/>
  <c r="P26" i="10"/>
  <c r="AM26" i="10"/>
  <c r="AE26" i="10"/>
  <c r="W26" i="10"/>
  <c r="O26" i="10"/>
  <c r="AL26" i="10"/>
  <c r="AD26" i="10"/>
  <c r="V26" i="10"/>
  <c r="N26" i="10"/>
  <c r="AK26" i="10"/>
  <c r="AC26" i="10"/>
  <c r="U26" i="10"/>
  <c r="M26" i="10"/>
  <c r="AH26" i="10"/>
  <c r="Z26" i="10"/>
  <c r="R26" i="10"/>
  <c r="J26" i="10"/>
  <c r="AB26" i="10"/>
  <c r="M15" i="10"/>
  <c r="U15" i="10"/>
  <c r="AC15" i="10"/>
  <c r="AK15" i="10"/>
  <c r="I17" i="10"/>
  <c r="K18" i="10"/>
  <c r="S18" i="10"/>
  <c r="AA18" i="10"/>
  <c r="AI18" i="10"/>
  <c r="M19" i="10"/>
  <c r="U19" i="10"/>
  <c r="AC19" i="10"/>
  <c r="AP24" i="10"/>
  <c r="AO24" i="10" s="1"/>
  <c r="I24" i="10"/>
  <c r="K26" i="10"/>
  <c r="AG26" i="10"/>
  <c r="M32" i="10"/>
  <c r="AF32" i="10"/>
  <c r="Y41" i="10"/>
  <c r="AK44" i="10"/>
  <c r="AC44" i="10"/>
  <c r="U44" i="10"/>
  <c r="M44" i="10"/>
  <c r="AJ44" i="10"/>
  <c r="AB44" i="10"/>
  <c r="T44" i="10"/>
  <c r="L44" i="10"/>
  <c r="AF44" i="10"/>
  <c r="X44" i="10"/>
  <c r="P44" i="10"/>
  <c r="AM44" i="10"/>
  <c r="Z44" i="10"/>
  <c r="N44" i="10"/>
  <c r="AL44" i="10"/>
  <c r="Y44" i="10"/>
  <c r="K44" i="10"/>
  <c r="AI44" i="10"/>
  <c r="W44" i="10"/>
  <c r="J44" i="10"/>
  <c r="AH44" i="10"/>
  <c r="V44" i="10"/>
  <c r="AD44" i="10"/>
  <c r="Q44" i="10"/>
  <c r="AG44" i="10"/>
  <c r="AF58" i="10"/>
  <c r="X58" i="10"/>
  <c r="AL58" i="10"/>
  <c r="AD58" i="10"/>
  <c r="V58" i="10"/>
  <c r="N58" i="10"/>
  <c r="AH58" i="10"/>
  <c r="Z58" i="10"/>
  <c r="R58" i="10"/>
  <c r="J58" i="10"/>
  <c r="AB58" i="10"/>
  <c r="M58" i="10"/>
  <c r="AA58" i="10"/>
  <c r="L58" i="10"/>
  <c r="Y58" i="10"/>
  <c r="K58" i="10"/>
  <c r="AK58" i="10"/>
  <c r="U58" i="10"/>
  <c r="AG58" i="10"/>
  <c r="Q58" i="10"/>
  <c r="J18" i="10"/>
  <c r="N15" i="10"/>
  <c r="V15" i="10"/>
  <c r="AD15" i="10"/>
  <c r="L18" i="10"/>
  <c r="T18" i="10"/>
  <c r="AB18" i="10"/>
  <c r="AJ18" i="10"/>
  <c r="AP20" i="10"/>
  <c r="AO20" i="10" s="1"/>
  <c r="AM20" i="10" s="1"/>
  <c r="L26" i="10"/>
  <c r="AI26" i="10"/>
  <c r="O32" i="10"/>
  <c r="AK32" i="10"/>
  <c r="AM33" i="10"/>
  <c r="L49" i="10"/>
  <c r="AH59" i="10"/>
  <c r="I16" i="10"/>
  <c r="M18" i="10"/>
  <c r="U18" i="10"/>
  <c r="AC18" i="10"/>
  <c r="AK18" i="10"/>
  <c r="AJ26" i="10"/>
  <c r="T49" i="10"/>
  <c r="W49" i="10"/>
  <c r="Z59" i="10"/>
  <c r="J59" i="10"/>
  <c r="Q33" i="10"/>
  <c r="Y33" i="10"/>
  <c r="AG33" i="10"/>
  <c r="L41" i="10"/>
  <c r="X41" i="10"/>
  <c r="AK41" i="10"/>
  <c r="Z42" i="10"/>
  <c r="AI45" i="10"/>
  <c r="AA45" i="10"/>
  <c r="S45" i="10"/>
  <c r="K45" i="10"/>
  <c r="AH45" i="10"/>
  <c r="Z45" i="10"/>
  <c r="R45" i="10"/>
  <c r="J45" i="10"/>
  <c r="AL45" i="10"/>
  <c r="AD45" i="10"/>
  <c r="V45" i="10"/>
  <c r="N45" i="10"/>
  <c r="T45" i="10"/>
  <c r="AF45" i="10"/>
  <c r="AK48" i="10"/>
  <c r="AC48" i="10"/>
  <c r="U48" i="10"/>
  <c r="M48" i="10"/>
  <c r="AJ48" i="10"/>
  <c r="AB48" i="10"/>
  <c r="T48" i="10"/>
  <c r="L48" i="10"/>
  <c r="AF48" i="10"/>
  <c r="X48" i="10"/>
  <c r="P48" i="10"/>
  <c r="R48" i="10"/>
  <c r="AE48" i="10"/>
  <c r="AK60" i="10"/>
  <c r="AJ60" i="10"/>
  <c r="AB60" i="10"/>
  <c r="T60" i="10"/>
  <c r="L60" i="10"/>
  <c r="AI60" i="10"/>
  <c r="AA60" i="10"/>
  <c r="S60" i="10"/>
  <c r="K60" i="10"/>
  <c r="AH60" i="10"/>
  <c r="Z60" i="10"/>
  <c r="R60" i="10"/>
  <c r="J60" i="10"/>
  <c r="AF60" i="10"/>
  <c r="X60" i="10"/>
  <c r="P60" i="10"/>
  <c r="AL60" i="10"/>
  <c r="AD60" i="10"/>
  <c r="V60" i="10"/>
  <c r="N60" i="10"/>
  <c r="Y60" i="10"/>
  <c r="L33" i="10"/>
  <c r="T33" i="10"/>
  <c r="AB33" i="10"/>
  <c r="AJ33" i="10"/>
  <c r="P41" i="10"/>
  <c r="AC41" i="10"/>
  <c r="AG42" i="10"/>
  <c r="Y42" i="10"/>
  <c r="Q42" i="10"/>
  <c r="AF42" i="10"/>
  <c r="X42" i="10"/>
  <c r="P42" i="10"/>
  <c r="AJ42" i="10"/>
  <c r="AB42" i="10"/>
  <c r="T42" i="10"/>
  <c r="L42" i="10"/>
  <c r="R42" i="10"/>
  <c r="AD42" i="10"/>
  <c r="L45" i="10"/>
  <c r="X45" i="10"/>
  <c r="AK45" i="10"/>
  <c r="J48" i="10"/>
  <c r="W48" i="10"/>
  <c r="AI48" i="10"/>
  <c r="N50" i="10"/>
  <c r="AA50" i="10"/>
  <c r="AM50" i="10"/>
  <c r="Q59" i="10"/>
  <c r="AG59" i="10"/>
  <c r="M60" i="10"/>
  <c r="AG60" i="10"/>
  <c r="M33" i="10"/>
  <c r="U33" i="10"/>
  <c r="AC33" i="10"/>
  <c r="AK33" i="10"/>
  <c r="Q41" i="10"/>
  <c r="S42" i="10"/>
  <c r="AE42" i="10"/>
  <c r="M45" i="10"/>
  <c r="Y45" i="10"/>
  <c r="AM45" i="10"/>
  <c r="K48" i="10"/>
  <c r="Y48" i="10"/>
  <c r="AL48" i="10"/>
  <c r="O50" i="10"/>
  <c r="R59" i="10"/>
  <c r="O60" i="10"/>
  <c r="AM60" i="10"/>
  <c r="N33" i="10"/>
  <c r="V33" i="10"/>
  <c r="AD33" i="10"/>
  <c r="AL33" i="10"/>
  <c r="AI41" i="10"/>
  <c r="AA41" i="10"/>
  <c r="S41" i="10"/>
  <c r="K41" i="10"/>
  <c r="C52" i="10"/>
  <c r="AH41" i="10"/>
  <c r="Z41" i="10"/>
  <c r="R41" i="10"/>
  <c r="J41" i="10"/>
  <c r="AL41" i="10"/>
  <c r="AD41" i="10"/>
  <c r="V41" i="10"/>
  <c r="N41" i="10"/>
  <c r="T41" i="10"/>
  <c r="AF41" i="10"/>
  <c r="U42" i="10"/>
  <c r="AH42" i="10"/>
  <c r="O45" i="10"/>
  <c r="AB45" i="10"/>
  <c r="N48" i="10"/>
  <c r="Z48" i="10"/>
  <c r="AM48" i="10"/>
  <c r="AG50" i="10"/>
  <c r="Y50" i="10"/>
  <c r="Q50" i="10"/>
  <c r="AF50" i="10"/>
  <c r="X50" i="10"/>
  <c r="P50" i="10"/>
  <c r="AJ50" i="10"/>
  <c r="AB50" i="10"/>
  <c r="T50" i="10"/>
  <c r="L50" i="10"/>
  <c r="R50" i="10"/>
  <c r="AD50" i="10"/>
  <c r="AL59" i="10"/>
  <c r="AD59" i="10"/>
  <c r="V59" i="10"/>
  <c r="N59" i="10"/>
  <c r="AK59" i="10"/>
  <c r="AC59" i="10"/>
  <c r="U59" i="10"/>
  <c r="M59" i="10"/>
  <c r="AJ59" i="10"/>
  <c r="AB59" i="10"/>
  <c r="T59" i="10"/>
  <c r="L59" i="10"/>
  <c r="AF59" i="10"/>
  <c r="X59" i="10"/>
  <c r="P59" i="10"/>
  <c r="S59" i="10"/>
  <c r="AI59" i="10"/>
  <c r="Q60" i="10"/>
  <c r="O33" i="10"/>
  <c r="W33" i="10"/>
  <c r="AE33" i="10"/>
  <c r="U41" i="10"/>
  <c r="AG41" i="10"/>
  <c r="J42" i="10"/>
  <c r="V42" i="10"/>
  <c r="AI42" i="10"/>
  <c r="P45" i="10"/>
  <c r="AC45" i="10"/>
  <c r="AG46" i="10"/>
  <c r="Y46" i="10"/>
  <c r="Q46" i="10"/>
  <c r="AF46" i="10"/>
  <c r="X46" i="10"/>
  <c r="P46" i="10"/>
  <c r="AJ46" i="10"/>
  <c r="AB46" i="10"/>
  <c r="T46" i="10"/>
  <c r="L46" i="10"/>
  <c r="R46" i="10"/>
  <c r="AD46" i="10"/>
  <c r="O48" i="10"/>
  <c r="AA48" i="10"/>
  <c r="S50" i="10"/>
  <c r="AE50" i="10"/>
  <c r="W59" i="10"/>
  <c r="AM59" i="10"/>
  <c r="U60" i="10"/>
  <c r="AI61" i="10"/>
  <c r="AA61" i="10"/>
  <c r="S61" i="10"/>
  <c r="K61" i="10"/>
  <c r="AH61" i="10"/>
  <c r="Z61" i="10"/>
  <c r="R61" i="10"/>
  <c r="J61" i="10"/>
  <c r="AG61" i="10"/>
  <c r="Y61" i="10"/>
  <c r="Q61" i="10"/>
  <c r="AF61" i="10"/>
  <c r="X61" i="10"/>
  <c r="P61" i="10"/>
  <c r="AL61" i="10"/>
  <c r="AD61" i="10"/>
  <c r="V61" i="10"/>
  <c r="N61" i="10"/>
  <c r="AJ61" i="10"/>
  <c r="AB61" i="10"/>
  <c r="T61" i="10"/>
  <c r="L61" i="10"/>
  <c r="AE61" i="10"/>
  <c r="J43" i="10"/>
  <c r="R43" i="10"/>
  <c r="Z43" i="10"/>
  <c r="AH43" i="10"/>
  <c r="AH47" i="10"/>
  <c r="J62" i="10"/>
  <c r="R62" i="10"/>
  <c r="Z62" i="10"/>
  <c r="AH62" i="10"/>
  <c r="P63" i="10"/>
  <c r="X63" i="10"/>
  <c r="AF63" i="10"/>
  <c r="L65" i="10"/>
  <c r="T65" i="10"/>
  <c r="AB65" i="10"/>
  <c r="AJ65" i="10"/>
  <c r="P67" i="10"/>
  <c r="X67" i="10"/>
  <c r="AF67" i="10"/>
  <c r="C69" i="10"/>
  <c r="L62" i="10"/>
  <c r="T62" i="10"/>
  <c r="AB62" i="10"/>
  <c r="AJ62" i="10"/>
  <c r="J63" i="10"/>
  <c r="R63" i="10"/>
  <c r="Z63" i="10"/>
  <c r="AH63" i="10"/>
  <c r="N65" i="10"/>
  <c r="V65" i="10"/>
  <c r="AD65" i="10"/>
  <c r="AL65" i="10"/>
  <c r="J67" i="10"/>
  <c r="R67" i="10"/>
  <c r="Z67" i="10"/>
  <c r="AH67" i="10"/>
  <c r="U62" i="10"/>
  <c r="AC62" i="10"/>
  <c r="AK62" i="10"/>
  <c r="K63" i="10"/>
  <c r="S63" i="10"/>
  <c r="AA63" i="10"/>
  <c r="AI63" i="10"/>
  <c r="O65" i="10"/>
  <c r="W65" i="10"/>
  <c r="AE65" i="10"/>
  <c r="AM65" i="10"/>
  <c r="K67" i="10"/>
  <c r="S67" i="10"/>
  <c r="AA67" i="10"/>
  <c r="AI67" i="10"/>
  <c r="N43" i="10"/>
  <c r="V43" i="10"/>
  <c r="AD43" i="10"/>
  <c r="AL43" i="10"/>
  <c r="V47" i="10"/>
  <c r="AD47" i="10"/>
  <c r="AL47" i="10"/>
  <c r="N62" i="10"/>
  <c r="V62" i="10"/>
  <c r="AD62" i="10"/>
  <c r="AL62" i="10"/>
  <c r="L63" i="10"/>
  <c r="T63" i="10"/>
  <c r="AB63" i="10"/>
  <c r="AJ63" i="10"/>
  <c r="P65" i="10"/>
  <c r="X65" i="10"/>
  <c r="AF65" i="10"/>
  <c r="N66" i="10"/>
  <c r="V66" i="10"/>
  <c r="AD66" i="10"/>
  <c r="AL66" i="10"/>
  <c r="L67" i="10"/>
  <c r="T67" i="10"/>
  <c r="AB67" i="10"/>
  <c r="AJ67" i="10"/>
  <c r="O43" i="10"/>
  <c r="W43" i="10"/>
  <c r="AE43" i="10"/>
  <c r="O47" i="10"/>
  <c r="W47" i="10"/>
  <c r="AE47" i="10"/>
  <c r="O58" i="10"/>
  <c r="W58" i="10"/>
  <c r="AE58" i="10"/>
  <c r="O62" i="10"/>
  <c r="W62" i="10"/>
  <c r="AE62" i="10"/>
  <c r="M63" i="10"/>
  <c r="U63" i="10"/>
  <c r="AC63" i="10"/>
  <c r="AK63" i="10"/>
  <c r="Q65" i="10"/>
  <c r="Y65" i="10"/>
  <c r="AG65" i="10"/>
  <c r="O66" i="10"/>
  <c r="W66" i="10"/>
  <c r="AE66" i="10"/>
  <c r="M67" i="10"/>
  <c r="U67" i="10"/>
  <c r="AC67" i="10"/>
  <c r="AK67" i="10"/>
  <c r="P62" i="10"/>
  <c r="X62" i="10"/>
  <c r="AF62" i="10"/>
  <c r="N63" i="10"/>
  <c r="V63" i="10"/>
  <c r="AD63" i="10"/>
  <c r="AL63" i="10"/>
  <c r="J65" i="10"/>
  <c r="R65" i="10"/>
  <c r="Z65" i="10"/>
  <c r="AH65" i="10"/>
  <c r="N67" i="10"/>
  <c r="V67" i="10"/>
  <c r="AD67" i="10"/>
  <c r="AL67" i="10"/>
  <c r="Y62" i="10"/>
  <c r="O63" i="10"/>
  <c r="W63" i="10"/>
  <c r="AE63" i="10"/>
  <c r="AA65" i="10"/>
  <c r="O67" i="10"/>
  <c r="W67" i="10"/>
  <c r="AE67" i="10"/>
  <c r="AM58" i="4"/>
  <c r="M58" i="4"/>
  <c r="AK58" i="4"/>
  <c r="AC58" i="4"/>
  <c r="W58" i="4"/>
  <c r="U58" i="4"/>
  <c r="AD61" i="4"/>
  <c r="V61" i="4"/>
  <c r="N61" i="4"/>
  <c r="AL61" i="4"/>
  <c r="AI59" i="4"/>
  <c r="R62" i="4"/>
  <c r="L60" i="4"/>
  <c r="N58" i="4"/>
  <c r="AA59" i="4"/>
  <c r="S59" i="4"/>
  <c r="AK61" i="4"/>
  <c r="AC61" i="4"/>
  <c r="U61" i="4"/>
  <c r="M61" i="4"/>
  <c r="AH59" i="4"/>
  <c r="Z59" i="4"/>
  <c r="R59" i="4"/>
  <c r="AJ61" i="4"/>
  <c r="AB61" i="4"/>
  <c r="T61" i="4"/>
  <c r="L61" i="4"/>
  <c r="AG59" i="4"/>
  <c r="Y59" i="4"/>
  <c r="Q59" i="4"/>
  <c r="J61" i="4"/>
  <c r="AI61" i="4"/>
  <c r="AA61" i="4"/>
  <c r="S61" i="4"/>
  <c r="K61" i="4"/>
  <c r="AF59" i="4"/>
  <c r="X59" i="4"/>
  <c r="P59" i="4"/>
  <c r="J59" i="4"/>
  <c r="AH61" i="4"/>
  <c r="Z61" i="4"/>
  <c r="R61" i="4"/>
  <c r="AM59" i="4"/>
  <c r="AE59" i="4"/>
  <c r="W59" i="4"/>
  <c r="O59" i="4"/>
  <c r="AG61" i="4"/>
  <c r="Y61" i="4"/>
  <c r="Q61" i="4"/>
  <c r="AL59" i="4"/>
  <c r="AD59" i="4"/>
  <c r="V59" i="4"/>
  <c r="N59" i="4"/>
  <c r="AF61" i="4"/>
  <c r="X61" i="4"/>
  <c r="P61" i="4"/>
  <c r="AK59" i="4"/>
  <c r="AC59" i="4"/>
  <c r="U59" i="4"/>
  <c r="M59" i="4"/>
  <c r="AM61" i="4"/>
  <c r="AE61" i="4"/>
  <c r="W61" i="4"/>
  <c r="AJ59" i="4"/>
  <c r="AB59" i="4"/>
  <c r="T59" i="4"/>
  <c r="P41" i="4"/>
  <c r="AL41" i="4"/>
  <c r="L41" i="4"/>
  <c r="O41" i="4"/>
  <c r="AD41" i="4"/>
  <c r="X41" i="4"/>
  <c r="V41" i="4"/>
  <c r="T41" i="4"/>
  <c r="AJ41" i="4"/>
  <c r="N41" i="4"/>
  <c r="Z16" i="4"/>
  <c r="S16" i="4"/>
  <c r="R16" i="4"/>
  <c r="K16" i="4"/>
  <c r="J16" i="4"/>
  <c r="AI16" i="4"/>
  <c r="AH16" i="4"/>
  <c r="AL64" i="4"/>
  <c r="AD64" i="4"/>
  <c r="V64" i="4"/>
  <c r="N64" i="4"/>
  <c r="AF62" i="4"/>
  <c r="X62" i="4"/>
  <c r="P62" i="4"/>
  <c r="AH60" i="4"/>
  <c r="Z60" i="4"/>
  <c r="R60" i="4"/>
  <c r="AJ58" i="4"/>
  <c r="AB58" i="4"/>
  <c r="T58" i="4"/>
  <c r="L58" i="4"/>
  <c r="AK64" i="4"/>
  <c r="AC64" i="4"/>
  <c r="U64" i="4"/>
  <c r="M64" i="4"/>
  <c r="AM62" i="4"/>
  <c r="AE62" i="4"/>
  <c r="W62" i="4"/>
  <c r="O62" i="4"/>
  <c r="AG60" i="4"/>
  <c r="Y60" i="4"/>
  <c r="Q60" i="4"/>
  <c r="AI58" i="4"/>
  <c r="AA58" i="4"/>
  <c r="S58" i="4"/>
  <c r="K58" i="4"/>
  <c r="J64" i="4"/>
  <c r="AJ64" i="4"/>
  <c r="AB64" i="4"/>
  <c r="T64" i="4"/>
  <c r="L64" i="4"/>
  <c r="AL62" i="4"/>
  <c r="AD62" i="4"/>
  <c r="V62" i="4"/>
  <c r="N62" i="4"/>
  <c r="AF60" i="4"/>
  <c r="X60" i="4"/>
  <c r="P60" i="4"/>
  <c r="AH58" i="4"/>
  <c r="Z58" i="4"/>
  <c r="R58" i="4"/>
  <c r="AI64" i="4"/>
  <c r="AA64" i="4"/>
  <c r="S64" i="4"/>
  <c r="K64" i="4"/>
  <c r="AK62" i="4"/>
  <c r="AC62" i="4"/>
  <c r="U62" i="4"/>
  <c r="M62" i="4"/>
  <c r="AM60" i="4"/>
  <c r="AE60" i="4"/>
  <c r="W60" i="4"/>
  <c r="O60" i="4"/>
  <c r="AG58" i="4"/>
  <c r="Y58" i="4"/>
  <c r="Q58" i="4"/>
  <c r="J62" i="4"/>
  <c r="AH64" i="4"/>
  <c r="Z64" i="4"/>
  <c r="R64" i="4"/>
  <c r="AJ62" i="4"/>
  <c r="AB62" i="4"/>
  <c r="T62" i="4"/>
  <c r="L62" i="4"/>
  <c r="AL60" i="4"/>
  <c r="AD60" i="4"/>
  <c r="V60" i="4"/>
  <c r="N60" i="4"/>
  <c r="AF58" i="4"/>
  <c r="X58" i="4"/>
  <c r="P58" i="4"/>
  <c r="J58" i="4"/>
  <c r="J60" i="4"/>
  <c r="AF64" i="4"/>
  <c r="X64" i="4"/>
  <c r="AH62" i="4"/>
  <c r="Z62" i="4"/>
  <c r="AJ60" i="4"/>
  <c r="AB60" i="4"/>
  <c r="T60" i="4"/>
  <c r="AL58" i="4"/>
  <c r="AD58" i="4"/>
  <c r="V58" i="4"/>
  <c r="AD43" i="4"/>
  <c r="V43" i="4"/>
  <c r="N43" i="4"/>
  <c r="AG42" i="4"/>
  <c r="Y42" i="4"/>
  <c r="Q42" i="4"/>
  <c r="AK41" i="4"/>
  <c r="AC41" i="4"/>
  <c r="U41" i="4"/>
  <c r="M41" i="4"/>
  <c r="J41" i="4"/>
  <c r="J43" i="4"/>
  <c r="AJ43" i="4"/>
  <c r="AB43" i="4"/>
  <c r="T43" i="4"/>
  <c r="L43" i="4"/>
  <c r="AE42" i="4"/>
  <c r="W42" i="4"/>
  <c r="O42" i="4"/>
  <c r="AI41" i="4"/>
  <c r="AA41" i="4"/>
  <c r="S41" i="4"/>
  <c r="K41" i="4"/>
  <c r="AM43" i="4"/>
  <c r="J42" i="4"/>
  <c r="AI43" i="4"/>
  <c r="AA43" i="4"/>
  <c r="S43" i="4"/>
  <c r="K43" i="4"/>
  <c r="AD42" i="4"/>
  <c r="V42" i="4"/>
  <c r="N42" i="4"/>
  <c r="AH41" i="4"/>
  <c r="Z41" i="4"/>
  <c r="R41" i="4"/>
  <c r="AM41" i="4"/>
  <c r="AL43" i="4"/>
  <c r="AH43" i="4"/>
  <c r="Z43" i="4"/>
  <c r="R43" i="4"/>
  <c r="AK42" i="4"/>
  <c r="AC42" i="4"/>
  <c r="U42" i="4"/>
  <c r="M42" i="4"/>
  <c r="AG41" i="4"/>
  <c r="Y41" i="4"/>
  <c r="Q41" i="4"/>
  <c r="AM42" i="4"/>
  <c r="AF43" i="4"/>
  <c r="X43" i="4"/>
  <c r="AI42" i="4"/>
  <c r="AA42" i="4"/>
  <c r="S42" i="4"/>
  <c r="AE41" i="4"/>
  <c r="W41" i="4"/>
  <c r="L19" i="4"/>
  <c r="T19" i="4"/>
  <c r="AB19" i="4"/>
  <c r="AJ19" i="4"/>
  <c r="M19" i="4"/>
  <c r="U19" i="4"/>
  <c r="AC19" i="4"/>
  <c r="AK19" i="4"/>
  <c r="AD19" i="4"/>
  <c r="AE19" i="4"/>
  <c r="O19" i="4"/>
  <c r="P19" i="4"/>
  <c r="X19" i="4"/>
  <c r="AF19" i="4"/>
  <c r="Q19" i="4"/>
  <c r="Y19" i="4"/>
  <c r="AG19" i="4"/>
  <c r="V19" i="4"/>
  <c r="AL19" i="4"/>
  <c r="W19" i="4"/>
  <c r="R19" i="4"/>
  <c r="Z19" i="4"/>
  <c r="AH19" i="4"/>
  <c r="J19" i="4"/>
  <c r="K19" i="4"/>
  <c r="S19" i="4"/>
  <c r="AA19" i="4"/>
  <c r="AI19" i="4"/>
  <c r="N19" i="4"/>
  <c r="L17" i="4"/>
  <c r="T17" i="4"/>
  <c r="AB17" i="4"/>
  <c r="AJ17" i="4"/>
  <c r="M17" i="4"/>
  <c r="U17" i="4"/>
  <c r="AC17" i="4"/>
  <c r="AK17" i="4"/>
  <c r="AL17" i="4"/>
  <c r="AE17" i="4"/>
  <c r="N17" i="4"/>
  <c r="W17" i="4"/>
  <c r="P17" i="4"/>
  <c r="X17" i="4"/>
  <c r="AF17" i="4"/>
  <c r="J17" i="4"/>
  <c r="Q17" i="4"/>
  <c r="Y17" i="4"/>
  <c r="AG17" i="4"/>
  <c r="AD17" i="4"/>
  <c r="O17" i="4"/>
  <c r="V17" i="4"/>
  <c r="R17" i="4"/>
  <c r="Z17" i="4"/>
  <c r="AH17" i="4"/>
  <c r="K17" i="4"/>
  <c r="S17" i="4"/>
  <c r="AA17" i="4"/>
  <c r="AI17" i="4"/>
  <c r="S18" i="4"/>
  <c r="R18" i="4"/>
  <c r="AE18" i="4"/>
  <c r="W18" i="4"/>
  <c r="O18" i="4"/>
  <c r="AE16" i="4"/>
  <c r="W16" i="4"/>
  <c r="O16" i="4"/>
  <c r="AL18" i="4"/>
  <c r="AD18" i="4"/>
  <c r="V18" i="4"/>
  <c r="N18" i="4"/>
  <c r="AL16" i="4"/>
  <c r="AD16" i="4"/>
  <c r="V16" i="4"/>
  <c r="N16" i="4"/>
  <c r="AI18" i="4"/>
  <c r="K18" i="4"/>
  <c r="Z18" i="4"/>
  <c r="J18" i="4"/>
  <c r="AK18" i="4"/>
  <c r="AC18" i="4"/>
  <c r="U18" i="4"/>
  <c r="M18" i="4"/>
  <c r="AK16" i="4"/>
  <c r="AC16" i="4"/>
  <c r="U16" i="4"/>
  <c r="M16" i="4"/>
  <c r="AJ18" i="4"/>
  <c r="AB18" i="4"/>
  <c r="T18" i="4"/>
  <c r="L18" i="4"/>
  <c r="AJ16" i="4"/>
  <c r="AB16" i="4"/>
  <c r="T16" i="4"/>
  <c r="L16" i="4"/>
  <c r="AA18" i="4"/>
  <c r="AH18" i="4"/>
  <c r="AG18" i="4"/>
  <c r="Y18" i="4"/>
  <c r="Q18" i="4"/>
  <c r="AG16" i="4"/>
  <c r="Y16" i="4"/>
  <c r="Q16" i="4"/>
  <c r="AF18" i="4"/>
  <c r="X18" i="4"/>
  <c r="AF16" i="4"/>
  <c r="X16" i="4"/>
  <c r="AG15" i="4"/>
  <c r="Y15" i="4"/>
  <c r="Q15" i="4"/>
  <c r="X15" i="4"/>
  <c r="P15" i="4"/>
  <c r="AE15" i="4"/>
  <c r="W15" i="4"/>
  <c r="O15" i="4"/>
  <c r="AL15" i="4"/>
  <c r="AD15" i="4"/>
  <c r="V15" i="4"/>
  <c r="N15" i="4"/>
  <c r="AK15" i="4"/>
  <c r="AC15" i="4"/>
  <c r="U15" i="4"/>
  <c r="M15" i="4"/>
  <c r="J15" i="4"/>
  <c r="AF15" i="4"/>
  <c r="AJ15" i="4"/>
  <c r="AB15" i="4"/>
  <c r="T15" i="4"/>
  <c r="L15" i="4"/>
  <c r="AI15" i="4"/>
  <c r="AA15" i="4"/>
  <c r="S15" i="4"/>
  <c r="K15" i="4"/>
  <c r="AH15" i="4"/>
  <c r="Z15" i="4"/>
  <c r="R15" i="4"/>
  <c r="P22" i="10" l="1"/>
  <c r="AA31" i="13"/>
  <c r="AM19" i="10"/>
  <c r="J22" i="10"/>
  <c r="AH30" i="10"/>
  <c r="M22" i="10"/>
  <c r="U22" i="10"/>
  <c r="O22" i="10"/>
  <c r="U30" i="10"/>
  <c r="AE30" i="10"/>
  <c r="S29" i="10"/>
  <c r="R69" i="13"/>
  <c r="AM30" i="10"/>
  <c r="U29" i="10"/>
  <c r="AF30" i="10"/>
  <c r="AA30" i="10"/>
  <c r="AE31" i="13"/>
  <c r="S30" i="10"/>
  <c r="W22" i="10"/>
  <c r="AC30" i="10"/>
  <c r="X30" i="10"/>
  <c r="AA29" i="10"/>
  <c r="AC29" i="10"/>
  <c r="AG24" i="11"/>
  <c r="R24" i="11"/>
  <c r="S52" i="12"/>
  <c r="Z28" i="12"/>
  <c r="O31" i="13"/>
  <c r="AI29" i="10"/>
  <c r="AK29" i="10"/>
  <c r="W24" i="11"/>
  <c r="AH24" i="11"/>
  <c r="O29" i="10"/>
  <c r="Y29" i="10"/>
  <c r="V30" i="10"/>
  <c r="AG29" i="10"/>
  <c r="AE29" i="10"/>
  <c r="L29" i="10"/>
  <c r="N29" i="10"/>
  <c r="Y24" i="11"/>
  <c r="Y16" i="12"/>
  <c r="AL16" i="12"/>
  <c r="AJ31" i="13"/>
  <c r="N52" i="13"/>
  <c r="AH29" i="10"/>
  <c r="AJ30" i="10"/>
  <c r="AI30" i="10"/>
  <c r="AD30" i="10"/>
  <c r="J29" i="10"/>
  <c r="P29" i="10"/>
  <c r="T29" i="10"/>
  <c r="V29" i="10"/>
  <c r="AM29" i="10"/>
  <c r="X24" i="11"/>
  <c r="Q16" i="12"/>
  <c r="AD16" i="12"/>
  <c r="AK16" i="12"/>
  <c r="AB31" i="13"/>
  <c r="Q29" i="10"/>
  <c r="Z29" i="10"/>
  <c r="Q30" i="10"/>
  <c r="R30" i="10"/>
  <c r="AL30" i="10"/>
  <c r="Q22" i="10"/>
  <c r="X29" i="10"/>
  <c r="AB29" i="10"/>
  <c r="AD29" i="10"/>
  <c r="AA24" i="11"/>
  <c r="V16" i="12"/>
  <c r="AC16" i="12"/>
  <c r="AC31" i="13"/>
  <c r="T31" i="13"/>
  <c r="V52" i="13"/>
  <c r="Z52" i="13"/>
  <c r="W29" i="10"/>
  <c r="Z30" i="10"/>
  <c r="W30" i="10"/>
  <c r="AF29" i="10"/>
  <c r="AJ29" i="10"/>
  <c r="AL29" i="10"/>
  <c r="S24" i="11"/>
  <c r="N16" i="12"/>
  <c r="M16" i="12"/>
  <c r="AJ52" i="13"/>
  <c r="U31" i="13"/>
  <c r="AH52" i="13"/>
  <c r="R29" i="10"/>
  <c r="K29" i="10"/>
  <c r="N24" i="11"/>
  <c r="U28" i="12"/>
  <c r="N22" i="10"/>
  <c r="L30" i="10"/>
  <c r="J30" i="10"/>
  <c r="N30" i="10"/>
  <c r="P30" i="10"/>
  <c r="K69" i="11"/>
  <c r="AI28" i="12"/>
  <c r="U16" i="12"/>
  <c r="V31" i="13"/>
  <c r="R31" i="13"/>
  <c r="Z31" i="13"/>
  <c r="AB69" i="13"/>
  <c r="K52" i="10"/>
  <c r="T30" i="10"/>
  <c r="AB30" i="10"/>
  <c r="M30" i="10"/>
  <c r="O30" i="10"/>
  <c r="AK19" i="10"/>
  <c r="Z19" i="10"/>
  <c r="W19" i="10"/>
  <c r="T19" i="10"/>
  <c r="AH19" i="10"/>
  <c r="L19" i="10"/>
  <c r="AE19" i="10"/>
  <c r="J19" i="10"/>
  <c r="AB19" i="10"/>
  <c r="R19" i="10"/>
  <c r="O19" i="10"/>
  <c r="AJ19" i="10"/>
  <c r="P69" i="10"/>
  <c r="AM69" i="10"/>
  <c r="AC69" i="10"/>
  <c r="M69" i="10"/>
  <c r="K30" i="10"/>
  <c r="AJ69" i="13"/>
  <c r="AB69" i="12"/>
  <c r="T69" i="12"/>
  <c r="AL52" i="13"/>
  <c r="AD52" i="13"/>
  <c r="R52" i="13"/>
  <c r="AM52" i="11"/>
  <c r="AD28" i="12"/>
  <c r="AK31" i="13"/>
  <c r="W31" i="13"/>
  <c r="X31" i="13"/>
  <c r="P31" i="13"/>
  <c r="K31" i="13"/>
  <c r="J31" i="13"/>
  <c r="AL31" i="13"/>
  <c r="AI31" i="13"/>
  <c r="AD31" i="13"/>
  <c r="M31" i="13"/>
  <c r="L31" i="13"/>
  <c r="N31" i="13"/>
  <c r="AF31" i="13"/>
  <c r="AG31" i="13"/>
  <c r="S31" i="13"/>
  <c r="Y31" i="13"/>
  <c r="Q31" i="13"/>
  <c r="AH31" i="13"/>
  <c r="U24" i="11"/>
  <c r="AM24" i="11"/>
  <c r="AC24" i="11"/>
  <c r="Z24" i="11"/>
  <c r="L24" i="11"/>
  <c r="P24" i="11"/>
  <c r="V24" i="11"/>
  <c r="AJ24" i="11"/>
  <c r="AI24" i="11"/>
  <c r="AK24" i="11"/>
  <c r="AL24" i="11"/>
  <c r="T24" i="11"/>
  <c r="M24" i="11"/>
  <c r="Q24" i="11"/>
  <c r="AF24" i="11"/>
  <c r="AE24" i="11"/>
  <c r="O24" i="11"/>
  <c r="AB24" i="11"/>
  <c r="X69" i="13"/>
  <c r="P69" i="13"/>
  <c r="AF69" i="13"/>
  <c r="T69" i="13"/>
  <c r="AI69" i="13"/>
  <c r="AH69" i="13"/>
  <c r="L69" i="13"/>
  <c r="J69" i="13"/>
  <c r="Y52" i="13"/>
  <c r="AB52" i="13"/>
  <c r="AG52" i="13"/>
  <c r="AC52" i="13"/>
  <c r="J52" i="13"/>
  <c r="AA52" i="13"/>
  <c r="M69" i="13"/>
  <c r="Q52" i="13"/>
  <c r="AE69" i="13"/>
  <c r="AE52" i="13"/>
  <c r="Q69" i="13"/>
  <c r="AG21" i="13"/>
  <c r="Y21" i="13"/>
  <c r="Q21" i="13"/>
  <c r="AF21" i="13"/>
  <c r="X21" i="13"/>
  <c r="P21" i="13"/>
  <c r="AK21" i="13"/>
  <c r="AC21" i="13"/>
  <c r="U21" i="13"/>
  <c r="M21" i="13"/>
  <c r="AL21" i="13"/>
  <c r="Z21" i="13"/>
  <c r="L21" i="13"/>
  <c r="AJ21" i="13"/>
  <c r="W21" i="13"/>
  <c r="K21" i="13"/>
  <c r="AI21" i="13"/>
  <c r="V21" i="13"/>
  <c r="J21" i="13"/>
  <c r="AH21" i="13"/>
  <c r="T21" i="13"/>
  <c r="AE21" i="13"/>
  <c r="S21" i="13"/>
  <c r="AD21" i="13"/>
  <c r="R21" i="13"/>
  <c r="AB21" i="13"/>
  <c r="O21" i="13"/>
  <c r="AA21" i="13"/>
  <c r="AM21" i="13"/>
  <c r="N21" i="13"/>
  <c r="W69" i="13"/>
  <c r="S52" i="13"/>
  <c r="W52" i="13"/>
  <c r="U69" i="13"/>
  <c r="Y69" i="13"/>
  <c r="AM69" i="13"/>
  <c r="O69" i="13"/>
  <c r="O52" i="13"/>
  <c r="AG69" i="13"/>
  <c r="Z69" i="13"/>
  <c r="AK69" i="13"/>
  <c r="AK27" i="13"/>
  <c r="AC27" i="13"/>
  <c r="U27" i="13"/>
  <c r="M27" i="13"/>
  <c r="AJ27" i="13"/>
  <c r="AB27" i="13"/>
  <c r="T27" i="13"/>
  <c r="L27" i="13"/>
  <c r="AG27" i="13"/>
  <c r="Y27" i="13"/>
  <c r="Q27" i="13"/>
  <c r="AL27" i="13"/>
  <c r="X27" i="13"/>
  <c r="K27" i="13"/>
  <c r="AI27" i="13"/>
  <c r="W27" i="13"/>
  <c r="J27" i="13"/>
  <c r="AH27" i="13"/>
  <c r="V27" i="13"/>
  <c r="AD27" i="13"/>
  <c r="AF27" i="13"/>
  <c r="S27" i="13"/>
  <c r="P27" i="13"/>
  <c r="AE27" i="13"/>
  <c r="R27" i="13"/>
  <c r="AA27" i="13"/>
  <c r="O27" i="13"/>
  <c r="AM27" i="13"/>
  <c r="Z27" i="13"/>
  <c r="N27" i="13"/>
  <c r="AK52" i="13"/>
  <c r="U52" i="13"/>
  <c r="P52" i="13"/>
  <c r="AM20" i="13"/>
  <c r="AE20" i="13"/>
  <c r="W20" i="13"/>
  <c r="O20" i="13"/>
  <c r="AL20" i="13"/>
  <c r="AD20" i="13"/>
  <c r="V20" i="13"/>
  <c r="N20" i="13"/>
  <c r="AI20" i="13"/>
  <c r="AA20" i="13"/>
  <c r="S20" i="13"/>
  <c r="K20" i="13"/>
  <c r="AB20" i="13"/>
  <c r="P20" i="13"/>
  <c r="Z20" i="13"/>
  <c r="M20" i="13"/>
  <c r="AK20" i="13"/>
  <c r="Y20" i="13"/>
  <c r="L20" i="13"/>
  <c r="AJ20" i="13"/>
  <c r="X20" i="13"/>
  <c r="J20" i="13"/>
  <c r="T20" i="13"/>
  <c r="AH20" i="13"/>
  <c r="U20" i="13"/>
  <c r="AG20" i="13"/>
  <c r="AF20" i="13"/>
  <c r="R20" i="13"/>
  <c r="Q20" i="13"/>
  <c r="AC20" i="13"/>
  <c r="AF52" i="13"/>
  <c r="K52" i="13"/>
  <c r="AC69" i="13"/>
  <c r="AM24" i="13"/>
  <c r="AE24" i="13"/>
  <c r="W24" i="13"/>
  <c r="O24" i="13"/>
  <c r="AL24" i="13"/>
  <c r="AD24" i="13"/>
  <c r="V24" i="13"/>
  <c r="N24" i="13"/>
  <c r="AI24" i="13"/>
  <c r="AA24" i="13"/>
  <c r="S24" i="13"/>
  <c r="K24" i="13"/>
  <c r="AF24" i="13"/>
  <c r="R24" i="13"/>
  <c r="AC24" i="13"/>
  <c r="Q24" i="13"/>
  <c r="AB24" i="13"/>
  <c r="P24" i="13"/>
  <c r="Z24" i="13"/>
  <c r="M24" i="13"/>
  <c r="X24" i="13"/>
  <c r="AK24" i="13"/>
  <c r="Y24" i="13"/>
  <c r="L24" i="13"/>
  <c r="AJ24" i="13"/>
  <c r="J24" i="13"/>
  <c r="AH24" i="13"/>
  <c r="U24" i="13"/>
  <c r="AG24" i="13"/>
  <c r="T24" i="13"/>
  <c r="K69" i="13"/>
  <c r="N69" i="13"/>
  <c r="AK23" i="13"/>
  <c r="AC23" i="13"/>
  <c r="U23" i="13"/>
  <c r="M23" i="13"/>
  <c r="AJ23" i="13"/>
  <c r="AB23" i="13"/>
  <c r="T23" i="13"/>
  <c r="L23" i="13"/>
  <c r="AG23" i="13"/>
  <c r="Y23" i="13"/>
  <c r="Q23" i="13"/>
  <c r="AH23" i="13"/>
  <c r="V23" i="13"/>
  <c r="AF23" i="13"/>
  <c r="S23" i="13"/>
  <c r="AE23" i="13"/>
  <c r="R23" i="13"/>
  <c r="AD23" i="13"/>
  <c r="P23" i="13"/>
  <c r="AM23" i="13"/>
  <c r="N23" i="13"/>
  <c r="AA23" i="13"/>
  <c r="O23" i="13"/>
  <c r="Z23" i="13"/>
  <c r="AL23" i="13"/>
  <c r="X23" i="13"/>
  <c r="K23" i="13"/>
  <c r="AI23" i="13"/>
  <c r="W23" i="13"/>
  <c r="J23" i="13"/>
  <c r="L52" i="13"/>
  <c r="AH33" i="13"/>
  <c r="Z33" i="13"/>
  <c r="R33" i="13"/>
  <c r="J33" i="13"/>
  <c r="AG33" i="13"/>
  <c r="Y33" i="13"/>
  <c r="Q33" i="13"/>
  <c r="AL33" i="13"/>
  <c r="AD33" i="13"/>
  <c r="V33" i="13"/>
  <c r="N33" i="13"/>
  <c r="AJ33" i="13"/>
  <c r="W33" i="13"/>
  <c r="K33" i="13"/>
  <c r="AI33" i="13"/>
  <c r="U33" i="13"/>
  <c r="AF33" i="13"/>
  <c r="T33" i="13"/>
  <c r="AB33" i="13"/>
  <c r="AE33" i="13"/>
  <c r="S33" i="13"/>
  <c r="AC33" i="13"/>
  <c r="P33" i="13"/>
  <c r="O33" i="13"/>
  <c r="AM33" i="13"/>
  <c r="AA33" i="13"/>
  <c r="M33" i="13"/>
  <c r="AK33" i="13"/>
  <c r="X33" i="13"/>
  <c r="L33" i="13"/>
  <c r="M52" i="13"/>
  <c r="AL69" i="13"/>
  <c r="AG25" i="13"/>
  <c r="Y25" i="13"/>
  <c r="Q25" i="13"/>
  <c r="AF25" i="13"/>
  <c r="X25" i="13"/>
  <c r="P25" i="13"/>
  <c r="AK25" i="13"/>
  <c r="AC25" i="13"/>
  <c r="U25" i="13"/>
  <c r="M25" i="13"/>
  <c r="AB25" i="13"/>
  <c r="O25" i="13"/>
  <c r="AM25" i="13"/>
  <c r="AA25" i="13"/>
  <c r="N25" i="13"/>
  <c r="AL25" i="13"/>
  <c r="Z25" i="13"/>
  <c r="L25" i="13"/>
  <c r="AJ25" i="13"/>
  <c r="W25" i="13"/>
  <c r="K25" i="13"/>
  <c r="AH25" i="13"/>
  <c r="AI25" i="13"/>
  <c r="V25" i="13"/>
  <c r="J25" i="13"/>
  <c r="T25" i="13"/>
  <c r="AE25" i="13"/>
  <c r="S25" i="13"/>
  <c r="AD25" i="13"/>
  <c r="R25" i="13"/>
  <c r="S69" i="13"/>
  <c r="V69" i="13"/>
  <c r="AK19" i="13"/>
  <c r="AC19" i="13"/>
  <c r="U19" i="13"/>
  <c r="M19" i="13"/>
  <c r="AJ19" i="13"/>
  <c r="AB19" i="13"/>
  <c r="T19" i="13"/>
  <c r="L19" i="13"/>
  <c r="AG19" i="13"/>
  <c r="Y19" i="13"/>
  <c r="Q19" i="13"/>
  <c r="AE19" i="13"/>
  <c r="R19" i="13"/>
  <c r="AD19" i="13"/>
  <c r="P19" i="13"/>
  <c r="AA19" i="13"/>
  <c r="O19" i="13"/>
  <c r="AM19" i="13"/>
  <c r="Z19" i="13"/>
  <c r="N19" i="13"/>
  <c r="W19" i="13"/>
  <c r="AL19" i="13"/>
  <c r="X19" i="13"/>
  <c r="K19" i="13"/>
  <c r="AI19" i="13"/>
  <c r="J19" i="13"/>
  <c r="AH19" i="13"/>
  <c r="V19" i="13"/>
  <c r="AF19" i="13"/>
  <c r="S19" i="13"/>
  <c r="X52" i="13"/>
  <c r="AI52" i="13"/>
  <c r="AM52" i="13"/>
  <c r="I35" i="13"/>
  <c r="AA69" i="13"/>
  <c r="AD69" i="13"/>
  <c r="AG29" i="13"/>
  <c r="Y29" i="13"/>
  <c r="Q29" i="13"/>
  <c r="AF29" i="13"/>
  <c r="X29" i="13"/>
  <c r="P29" i="13"/>
  <c r="AK29" i="13"/>
  <c r="AC29" i="13"/>
  <c r="U29" i="13"/>
  <c r="M29" i="13"/>
  <c r="AE29" i="13"/>
  <c r="S29" i="13"/>
  <c r="AD29" i="13"/>
  <c r="R29" i="13"/>
  <c r="AB29" i="13"/>
  <c r="O29" i="13"/>
  <c r="AJ29" i="13"/>
  <c r="K29" i="13"/>
  <c r="AM29" i="13"/>
  <c r="AA29" i="13"/>
  <c r="N29" i="13"/>
  <c r="W29" i="13"/>
  <c r="AL29" i="13"/>
  <c r="Z29" i="13"/>
  <c r="L29" i="13"/>
  <c r="AI29" i="13"/>
  <c r="V29" i="13"/>
  <c r="J29" i="13"/>
  <c r="AH29" i="13"/>
  <c r="T29" i="13"/>
  <c r="T52" i="13"/>
  <c r="AM69" i="12"/>
  <c r="AE69" i="12"/>
  <c r="AJ69" i="12"/>
  <c r="S69" i="12"/>
  <c r="P69" i="12"/>
  <c r="K69" i="12"/>
  <c r="X69" i="12"/>
  <c r="M69" i="12"/>
  <c r="AD69" i="12"/>
  <c r="AJ52" i="12"/>
  <c r="X52" i="12"/>
  <c r="AM52" i="12"/>
  <c r="AL52" i="12"/>
  <c r="AA52" i="12"/>
  <c r="AF52" i="12"/>
  <c r="M28" i="12"/>
  <c r="AG28" i="12"/>
  <c r="AA28" i="12"/>
  <c r="Y28" i="12"/>
  <c r="W28" i="12"/>
  <c r="S28" i="12"/>
  <c r="AJ28" i="12"/>
  <c r="AM28" i="12"/>
  <c r="N28" i="12"/>
  <c r="K28" i="12"/>
  <c r="AL28" i="12"/>
  <c r="L28" i="12"/>
  <c r="AE28" i="12"/>
  <c r="AC28" i="12"/>
  <c r="AH28" i="12"/>
  <c r="Q28" i="12"/>
  <c r="AK28" i="12"/>
  <c r="T28" i="12"/>
  <c r="AB28" i="12"/>
  <c r="AG16" i="12"/>
  <c r="AF16" i="12"/>
  <c r="S16" i="12"/>
  <c r="AE16" i="12"/>
  <c r="R16" i="12"/>
  <c r="AB16" i="12"/>
  <c r="P16" i="12"/>
  <c r="AA16" i="12"/>
  <c r="O16" i="12"/>
  <c r="AI16" i="12"/>
  <c r="Z16" i="12"/>
  <c r="L16" i="12"/>
  <c r="W16" i="12"/>
  <c r="AJ16" i="12"/>
  <c r="X16" i="12"/>
  <c r="K16" i="12"/>
  <c r="AH16" i="12"/>
  <c r="T16" i="12"/>
  <c r="J16" i="12"/>
  <c r="P28" i="12"/>
  <c r="O28" i="12"/>
  <c r="X28" i="12"/>
  <c r="V28" i="12"/>
  <c r="J28" i="12"/>
  <c r="Y52" i="12"/>
  <c r="AD52" i="12"/>
  <c r="T52" i="12"/>
  <c r="AG69" i="12"/>
  <c r="AK69" i="12"/>
  <c r="V69" i="12"/>
  <c r="AJ17" i="12"/>
  <c r="AB17" i="12"/>
  <c r="T17" i="12"/>
  <c r="L17" i="12"/>
  <c r="V17" i="12"/>
  <c r="AK17" i="12"/>
  <c r="AI17" i="12"/>
  <c r="AA17" i="12"/>
  <c r="S17" i="12"/>
  <c r="K17" i="12"/>
  <c r="M17" i="12"/>
  <c r="AH17" i="12"/>
  <c r="Z17" i="12"/>
  <c r="R17" i="12"/>
  <c r="J17" i="12"/>
  <c r="AD17" i="12"/>
  <c r="U17" i="12"/>
  <c r="AG17" i="12"/>
  <c r="Y17" i="12"/>
  <c r="Q17" i="12"/>
  <c r="AL17" i="12"/>
  <c r="N17" i="12"/>
  <c r="AC17" i="12"/>
  <c r="AF17" i="12"/>
  <c r="X17" i="12"/>
  <c r="P17" i="12"/>
  <c r="AM17" i="12"/>
  <c r="AE17" i="12"/>
  <c r="W17" i="12"/>
  <c r="O17" i="12"/>
  <c r="AF69" i="12"/>
  <c r="W69" i="12"/>
  <c r="P52" i="12"/>
  <c r="J52" i="12"/>
  <c r="AI52" i="12"/>
  <c r="AJ21" i="12"/>
  <c r="AB21" i="12"/>
  <c r="AH21" i="12"/>
  <c r="AM21" i="12"/>
  <c r="AE21" i="12"/>
  <c r="W21" i="12"/>
  <c r="AD21" i="12"/>
  <c r="T21" i="12"/>
  <c r="L21" i="12"/>
  <c r="V21" i="12"/>
  <c r="AC21" i="12"/>
  <c r="S21" i="12"/>
  <c r="K21" i="12"/>
  <c r="AG21" i="12"/>
  <c r="AA21" i="12"/>
  <c r="R21" i="12"/>
  <c r="J21" i="12"/>
  <c r="U21" i="12"/>
  <c r="AL21" i="12"/>
  <c r="Z21" i="12"/>
  <c r="Q21" i="12"/>
  <c r="M21" i="12"/>
  <c r="AK21" i="12"/>
  <c r="Y21" i="12"/>
  <c r="P21" i="12"/>
  <c r="AF21" i="12"/>
  <c r="AI21" i="12"/>
  <c r="X21" i="12"/>
  <c r="O21" i="12"/>
  <c r="N21" i="12"/>
  <c r="O52" i="12"/>
  <c r="Q69" i="12"/>
  <c r="AA69" i="12"/>
  <c r="AL69" i="12"/>
  <c r="O69" i="12"/>
  <c r="AC52" i="12"/>
  <c r="R52" i="12"/>
  <c r="W52" i="12"/>
  <c r="AC69" i="12"/>
  <c r="J69" i="12"/>
  <c r="AB52" i="12"/>
  <c r="Q52" i="12"/>
  <c r="Z52" i="12"/>
  <c r="U69" i="12"/>
  <c r="R69" i="12"/>
  <c r="AL18" i="12"/>
  <c r="AD18" i="12"/>
  <c r="V18" i="12"/>
  <c r="N18" i="12"/>
  <c r="P18" i="12"/>
  <c r="AE18" i="12"/>
  <c r="AK18" i="12"/>
  <c r="AC18" i="12"/>
  <c r="U18" i="12"/>
  <c r="M18" i="12"/>
  <c r="W18" i="12"/>
  <c r="AJ18" i="12"/>
  <c r="AB18" i="12"/>
  <c r="T18" i="12"/>
  <c r="L18" i="12"/>
  <c r="X18" i="12"/>
  <c r="AI18" i="12"/>
  <c r="AA18" i="12"/>
  <c r="S18" i="12"/>
  <c r="K18" i="12"/>
  <c r="AF18" i="12"/>
  <c r="O18" i="12"/>
  <c r="AH18" i="12"/>
  <c r="Z18" i="12"/>
  <c r="R18" i="12"/>
  <c r="J18" i="12"/>
  <c r="AM18" i="12"/>
  <c r="AG18" i="12"/>
  <c r="Y18" i="12"/>
  <c r="Q18" i="12"/>
  <c r="U52" i="12"/>
  <c r="AE52" i="12"/>
  <c r="AH52" i="12"/>
  <c r="AL26" i="12"/>
  <c r="AD26" i="12"/>
  <c r="V26" i="12"/>
  <c r="N26" i="12"/>
  <c r="AJ26" i="12"/>
  <c r="AB26" i="12"/>
  <c r="T26" i="12"/>
  <c r="L26" i="12"/>
  <c r="AG26" i="12"/>
  <c r="Y26" i="12"/>
  <c r="Q26" i="12"/>
  <c r="AC26" i="12"/>
  <c r="P26" i="12"/>
  <c r="R26" i="12"/>
  <c r="AA26" i="12"/>
  <c r="O26" i="12"/>
  <c r="AM26" i="12"/>
  <c r="Z26" i="12"/>
  <c r="M26" i="12"/>
  <c r="S26" i="12"/>
  <c r="AK26" i="12"/>
  <c r="X26" i="12"/>
  <c r="K26" i="12"/>
  <c r="AF26" i="12"/>
  <c r="AE26" i="12"/>
  <c r="AI26" i="12"/>
  <c r="W26" i="12"/>
  <c r="J26" i="12"/>
  <c r="AH26" i="12"/>
  <c r="U26" i="12"/>
  <c r="AF27" i="12"/>
  <c r="X27" i="12"/>
  <c r="P27" i="12"/>
  <c r="AL27" i="12"/>
  <c r="AD27" i="12"/>
  <c r="V27" i="12"/>
  <c r="N27" i="12"/>
  <c r="AI27" i="12"/>
  <c r="AA27" i="12"/>
  <c r="S27" i="12"/>
  <c r="K27" i="12"/>
  <c r="AM27" i="12"/>
  <c r="Z27" i="12"/>
  <c r="M27" i="12"/>
  <c r="Q27" i="12"/>
  <c r="AK27" i="12"/>
  <c r="Y27" i="12"/>
  <c r="L27" i="12"/>
  <c r="AJ27" i="12"/>
  <c r="W27" i="12"/>
  <c r="J27" i="12"/>
  <c r="O27" i="12"/>
  <c r="AH27" i="12"/>
  <c r="U27" i="12"/>
  <c r="AC27" i="12"/>
  <c r="AB27" i="12"/>
  <c r="AG27" i="12"/>
  <c r="T27" i="12"/>
  <c r="AE27" i="12"/>
  <c r="R27" i="12"/>
  <c r="AI69" i="12"/>
  <c r="Z69" i="12"/>
  <c r="AK52" i="12"/>
  <c r="I35" i="12"/>
  <c r="AL22" i="12"/>
  <c r="AD22" i="12"/>
  <c r="V22" i="12"/>
  <c r="N22" i="12"/>
  <c r="AJ22" i="12"/>
  <c r="AB22" i="12"/>
  <c r="T22" i="12"/>
  <c r="L22" i="12"/>
  <c r="AG22" i="12"/>
  <c r="Y22" i="12"/>
  <c r="Q22" i="12"/>
  <c r="AA22" i="12"/>
  <c r="O22" i="12"/>
  <c r="AE22" i="12"/>
  <c r="AC22" i="12"/>
  <c r="AM22" i="12"/>
  <c r="Z22" i="12"/>
  <c r="M22" i="12"/>
  <c r="P22" i="12"/>
  <c r="AK22" i="12"/>
  <c r="X22" i="12"/>
  <c r="K22" i="12"/>
  <c r="AI22" i="12"/>
  <c r="W22" i="12"/>
  <c r="J22" i="12"/>
  <c r="R22" i="12"/>
  <c r="AH22" i="12"/>
  <c r="U22" i="12"/>
  <c r="AF22" i="12"/>
  <c r="S22" i="12"/>
  <c r="AG52" i="12"/>
  <c r="N52" i="12"/>
  <c r="AL30" i="12"/>
  <c r="AD30" i="12"/>
  <c r="V30" i="12"/>
  <c r="N30" i="12"/>
  <c r="AJ30" i="12"/>
  <c r="AB30" i="12"/>
  <c r="T30" i="12"/>
  <c r="L30" i="12"/>
  <c r="AG30" i="12"/>
  <c r="Y30" i="12"/>
  <c r="Q30" i="12"/>
  <c r="AE30" i="12"/>
  <c r="R30" i="12"/>
  <c r="AH30" i="12"/>
  <c r="AC30" i="12"/>
  <c r="P30" i="12"/>
  <c r="AF30" i="12"/>
  <c r="AA30" i="12"/>
  <c r="O30" i="12"/>
  <c r="U30" i="12"/>
  <c r="S30" i="12"/>
  <c r="AM30" i="12"/>
  <c r="Z30" i="12"/>
  <c r="M30" i="12"/>
  <c r="AK30" i="12"/>
  <c r="X30" i="12"/>
  <c r="K30" i="12"/>
  <c r="AI30" i="12"/>
  <c r="W30" i="12"/>
  <c r="J30" i="12"/>
  <c r="L69" i="12"/>
  <c r="AH69" i="12"/>
  <c r="L52" i="12"/>
  <c r="M52" i="12"/>
  <c r="V52" i="12"/>
  <c r="K52" i="12"/>
  <c r="AG31" i="12"/>
  <c r="Y31" i="12"/>
  <c r="AF31" i="12"/>
  <c r="X31" i="12"/>
  <c r="P31" i="12"/>
  <c r="AL31" i="12"/>
  <c r="AD31" i="12"/>
  <c r="V31" i="12"/>
  <c r="N31" i="12"/>
  <c r="AI31" i="12"/>
  <c r="AA31" i="12"/>
  <c r="S31" i="12"/>
  <c r="K31" i="12"/>
  <c r="AC31" i="12"/>
  <c r="O31" i="12"/>
  <c r="AB31" i="12"/>
  <c r="M31" i="12"/>
  <c r="Z31" i="12"/>
  <c r="L31" i="12"/>
  <c r="R31" i="12"/>
  <c r="AE31" i="12"/>
  <c r="AM31" i="12"/>
  <c r="W31" i="12"/>
  <c r="J31" i="12"/>
  <c r="Q31" i="12"/>
  <c r="AK31" i="12"/>
  <c r="U31" i="12"/>
  <c r="AJ31" i="12"/>
  <c r="T31" i="12"/>
  <c r="AH31" i="12"/>
  <c r="Y69" i="12"/>
  <c r="N69" i="12"/>
  <c r="R69" i="11"/>
  <c r="AC69" i="11"/>
  <c r="AH69" i="11"/>
  <c r="O69" i="11"/>
  <c r="S69" i="11"/>
  <c r="AI69" i="11"/>
  <c r="U69" i="11"/>
  <c r="Y69" i="11"/>
  <c r="M69" i="11"/>
  <c r="AA69" i="11"/>
  <c r="AE69" i="11"/>
  <c r="W52" i="11"/>
  <c r="S52" i="11"/>
  <c r="X52" i="11"/>
  <c r="T52" i="11"/>
  <c r="AE52" i="11"/>
  <c r="K52" i="11"/>
  <c r="Z52" i="11"/>
  <c r="AA52" i="11"/>
  <c r="AG52" i="11"/>
  <c r="O52" i="11"/>
  <c r="AI52" i="11"/>
  <c r="V52" i="11"/>
  <c r="AB69" i="11"/>
  <c r="Q52" i="11"/>
  <c r="AF30" i="11"/>
  <c r="X30" i="11"/>
  <c r="P30" i="11"/>
  <c r="AM30" i="11"/>
  <c r="AE30" i="11"/>
  <c r="W30" i="11"/>
  <c r="O30" i="11"/>
  <c r="AL30" i="11"/>
  <c r="AD30" i="11"/>
  <c r="V30" i="11"/>
  <c r="N30" i="11"/>
  <c r="AJ30" i="11"/>
  <c r="AB30" i="11"/>
  <c r="T30" i="11"/>
  <c r="L30" i="11"/>
  <c r="AH30" i="11"/>
  <c r="Z30" i="11"/>
  <c r="R30" i="11"/>
  <c r="J30" i="11"/>
  <c r="AK30" i="11"/>
  <c r="Q30" i="11"/>
  <c r="AI30" i="11"/>
  <c r="M30" i="11"/>
  <c r="AG30" i="11"/>
  <c r="K30" i="11"/>
  <c r="AC30" i="11"/>
  <c r="AA30" i="11"/>
  <c r="Y30" i="11"/>
  <c r="U30" i="11"/>
  <c r="S30" i="11"/>
  <c r="AF16" i="11"/>
  <c r="X16" i="11"/>
  <c r="P16" i="11"/>
  <c r="AM16" i="11"/>
  <c r="AE16" i="11"/>
  <c r="W16" i="11"/>
  <c r="O16" i="11"/>
  <c r="L16" i="11"/>
  <c r="AL16" i="11"/>
  <c r="AD16" i="11"/>
  <c r="V16" i="11"/>
  <c r="N16" i="11"/>
  <c r="AJ16" i="11"/>
  <c r="T16" i="11"/>
  <c r="AK16" i="11"/>
  <c r="AC16" i="11"/>
  <c r="U16" i="11"/>
  <c r="M16" i="11"/>
  <c r="AB16" i="11"/>
  <c r="AI16" i="11"/>
  <c r="AA16" i="11"/>
  <c r="S16" i="11"/>
  <c r="K16" i="11"/>
  <c r="AG16" i="11"/>
  <c r="Y16" i="11"/>
  <c r="Q16" i="11"/>
  <c r="AH16" i="11"/>
  <c r="Z16" i="11"/>
  <c r="R16" i="11"/>
  <c r="J16" i="11"/>
  <c r="AD52" i="11"/>
  <c r="AH52" i="11"/>
  <c r="J69" i="11"/>
  <c r="AJ69" i="11"/>
  <c r="AG69" i="11"/>
  <c r="AH31" i="11"/>
  <c r="Z31" i="11"/>
  <c r="R31" i="11"/>
  <c r="J31" i="11"/>
  <c r="AG31" i="11"/>
  <c r="Y31" i="11"/>
  <c r="Q31" i="11"/>
  <c r="AF31" i="11"/>
  <c r="X31" i="11"/>
  <c r="P31" i="11"/>
  <c r="AL31" i="11"/>
  <c r="AD31" i="11"/>
  <c r="V31" i="11"/>
  <c r="N31" i="11"/>
  <c r="AJ31" i="11"/>
  <c r="AB31" i="11"/>
  <c r="T31" i="11"/>
  <c r="L31" i="11"/>
  <c r="AK31" i="11"/>
  <c r="AI31" i="11"/>
  <c r="M31" i="11"/>
  <c r="AA31" i="11"/>
  <c r="AE31" i="11"/>
  <c r="K31" i="11"/>
  <c r="AC31" i="11"/>
  <c r="W31" i="11"/>
  <c r="U31" i="11"/>
  <c r="AM31" i="11"/>
  <c r="S31" i="11"/>
  <c r="O31" i="11"/>
  <c r="AL52" i="11"/>
  <c r="N69" i="11"/>
  <c r="AL25" i="11"/>
  <c r="AD25" i="11"/>
  <c r="V25" i="11"/>
  <c r="N25" i="11"/>
  <c r="AJ25" i="11"/>
  <c r="AB25" i="11"/>
  <c r="T25" i="11"/>
  <c r="L25" i="11"/>
  <c r="AH25" i="11"/>
  <c r="Z25" i="11"/>
  <c r="R25" i="11"/>
  <c r="J25" i="11"/>
  <c r="AF25" i="11"/>
  <c r="X25" i="11"/>
  <c r="P25" i="11"/>
  <c r="AG25" i="11"/>
  <c r="Q25" i="11"/>
  <c r="AE25" i="11"/>
  <c r="O25" i="11"/>
  <c r="AC25" i="11"/>
  <c r="M25" i="11"/>
  <c r="Y25" i="11"/>
  <c r="AA25" i="11"/>
  <c r="K25" i="11"/>
  <c r="AM25" i="11"/>
  <c r="W25" i="11"/>
  <c r="AK25" i="11"/>
  <c r="U25" i="11"/>
  <c r="AI25" i="11"/>
  <c r="S25" i="11"/>
  <c r="AL15" i="11"/>
  <c r="AD15" i="11"/>
  <c r="V15" i="11"/>
  <c r="AK15" i="11"/>
  <c r="AC15" i="11"/>
  <c r="U15" i="11"/>
  <c r="M15" i="11"/>
  <c r="R15" i="11"/>
  <c r="AJ15" i="11"/>
  <c r="AB15" i="11"/>
  <c r="T15" i="11"/>
  <c r="L15" i="11"/>
  <c r="AH15" i="11"/>
  <c r="J15" i="11"/>
  <c r="I35" i="11"/>
  <c r="AI15" i="11"/>
  <c r="AA15" i="11"/>
  <c r="S15" i="11"/>
  <c r="K15" i="11"/>
  <c r="Z15" i="11"/>
  <c r="AG15" i="11"/>
  <c r="Y15" i="11"/>
  <c r="Q15" i="11"/>
  <c r="AM15" i="11"/>
  <c r="AE15" i="11"/>
  <c r="W15" i="11"/>
  <c r="O15" i="11"/>
  <c r="N15" i="11"/>
  <c r="AF15" i="11"/>
  <c r="X15" i="11"/>
  <c r="P15" i="11"/>
  <c r="P52" i="11"/>
  <c r="L52" i="11"/>
  <c r="Z69" i="11"/>
  <c r="V69" i="11"/>
  <c r="AK52" i="11"/>
  <c r="AF52" i="11"/>
  <c r="AB52" i="11"/>
  <c r="AL69" i="11"/>
  <c r="Q69" i="11"/>
  <c r="AJ32" i="11"/>
  <c r="AB32" i="11"/>
  <c r="T32" i="11"/>
  <c r="L32" i="11"/>
  <c r="AI32" i="11"/>
  <c r="AA32" i="11"/>
  <c r="S32" i="11"/>
  <c r="K32" i="11"/>
  <c r="AH32" i="11"/>
  <c r="Z32" i="11"/>
  <c r="R32" i="11"/>
  <c r="J32" i="11"/>
  <c r="AF32" i="11"/>
  <c r="X32" i="11"/>
  <c r="P32" i="11"/>
  <c r="AL32" i="11"/>
  <c r="AD32" i="11"/>
  <c r="V32" i="11"/>
  <c r="N32" i="11"/>
  <c r="M32" i="11"/>
  <c r="AE32" i="11"/>
  <c r="W32" i="11"/>
  <c r="AC32" i="11"/>
  <c r="Y32" i="11"/>
  <c r="U32" i="11"/>
  <c r="AM32" i="11"/>
  <c r="Q32" i="11"/>
  <c r="AK32" i="11"/>
  <c r="O32" i="11"/>
  <c r="AG32" i="11"/>
  <c r="U52" i="11"/>
  <c r="J52" i="11"/>
  <c r="AJ52" i="11"/>
  <c r="AM69" i="11"/>
  <c r="L69" i="11"/>
  <c r="P69" i="11"/>
  <c r="AD69" i="11"/>
  <c r="N52" i="11"/>
  <c r="R52" i="11"/>
  <c r="W69" i="11"/>
  <c r="AK69" i="11"/>
  <c r="T69" i="11"/>
  <c r="X69" i="11"/>
  <c r="AC52" i="11"/>
  <c r="Y52" i="11"/>
  <c r="AH17" i="11"/>
  <c r="Z17" i="11"/>
  <c r="R17" i="11"/>
  <c r="J17" i="11"/>
  <c r="AG17" i="11"/>
  <c r="Y17" i="11"/>
  <c r="Q17" i="11"/>
  <c r="N17" i="11"/>
  <c r="AF17" i="11"/>
  <c r="X17" i="11"/>
  <c r="P17" i="11"/>
  <c r="AD17" i="11"/>
  <c r="AM17" i="11"/>
  <c r="AE17" i="11"/>
  <c r="W17" i="11"/>
  <c r="O17" i="11"/>
  <c r="AL17" i="11"/>
  <c r="V17" i="11"/>
  <c r="AK17" i="11"/>
  <c r="AC17" i="11"/>
  <c r="U17" i="11"/>
  <c r="M17" i="11"/>
  <c r="AI17" i="11"/>
  <c r="AA17" i="11"/>
  <c r="S17" i="11"/>
  <c r="K17" i="11"/>
  <c r="AJ17" i="11"/>
  <c r="L17" i="11"/>
  <c r="AB17" i="11"/>
  <c r="T17" i="11"/>
  <c r="AF20" i="11"/>
  <c r="X20" i="11"/>
  <c r="P20" i="11"/>
  <c r="AM20" i="11"/>
  <c r="AE20" i="11"/>
  <c r="W20" i="11"/>
  <c r="O20" i="11"/>
  <c r="AB20" i="11"/>
  <c r="AL20" i="11"/>
  <c r="AD20" i="11"/>
  <c r="V20" i="11"/>
  <c r="N20" i="11"/>
  <c r="AJ20" i="11"/>
  <c r="L20" i="11"/>
  <c r="AK20" i="11"/>
  <c r="AC20" i="11"/>
  <c r="U20" i="11"/>
  <c r="M20" i="11"/>
  <c r="T20" i="11"/>
  <c r="AI20" i="11"/>
  <c r="AA20" i="11"/>
  <c r="S20" i="11"/>
  <c r="K20" i="11"/>
  <c r="AG20" i="11"/>
  <c r="Y20" i="11"/>
  <c r="Q20" i="11"/>
  <c r="J20" i="11"/>
  <c r="AH20" i="11"/>
  <c r="Z20" i="11"/>
  <c r="R20" i="11"/>
  <c r="AF69" i="11"/>
  <c r="M52" i="11"/>
  <c r="AM33" i="11"/>
  <c r="AE33" i="11"/>
  <c r="W33" i="11"/>
  <c r="O33" i="11"/>
  <c r="AL33" i="11"/>
  <c r="AD33" i="11"/>
  <c r="V33" i="11"/>
  <c r="N33" i="11"/>
  <c r="AK33" i="11"/>
  <c r="AC33" i="11"/>
  <c r="U33" i="11"/>
  <c r="M33" i="11"/>
  <c r="AI33" i="11"/>
  <c r="AA33" i="11"/>
  <c r="S33" i="11"/>
  <c r="K33" i="11"/>
  <c r="AG33" i="11"/>
  <c r="Y33" i="11"/>
  <c r="Q33" i="11"/>
  <c r="AF33" i="11"/>
  <c r="J33" i="11"/>
  <c r="AB33" i="11"/>
  <c r="Z33" i="11"/>
  <c r="X33" i="11"/>
  <c r="T33" i="11"/>
  <c r="R33" i="11"/>
  <c r="AJ33" i="11"/>
  <c r="P33" i="11"/>
  <c r="AH33" i="11"/>
  <c r="L33" i="11"/>
  <c r="AH21" i="11"/>
  <c r="R21" i="11"/>
  <c r="J21" i="11"/>
  <c r="AG21" i="11"/>
  <c r="Y21" i="11"/>
  <c r="Q21" i="11"/>
  <c r="AL21" i="11"/>
  <c r="N21" i="11"/>
  <c r="AF21" i="11"/>
  <c r="X21" i="11"/>
  <c r="P21" i="11"/>
  <c r="V21" i="11"/>
  <c r="AM21" i="11"/>
  <c r="AE21" i="11"/>
  <c r="W21" i="11"/>
  <c r="O21" i="11"/>
  <c r="AD21" i="11"/>
  <c r="AK21" i="11"/>
  <c r="AC21" i="11"/>
  <c r="U21" i="11"/>
  <c r="M21" i="11"/>
  <c r="AJ21" i="11"/>
  <c r="AB21" i="11"/>
  <c r="AI21" i="11"/>
  <c r="AA21" i="11"/>
  <c r="S21" i="11"/>
  <c r="K21" i="11"/>
  <c r="Z21" i="11"/>
  <c r="T21" i="11"/>
  <c r="L21" i="11"/>
  <c r="W69" i="10"/>
  <c r="T69" i="10"/>
  <c r="AI69" i="10"/>
  <c r="AJ69" i="10"/>
  <c r="Q69" i="10"/>
  <c r="S69" i="10"/>
  <c r="N52" i="10"/>
  <c r="M52" i="10"/>
  <c r="AB52" i="10"/>
  <c r="AJ52" i="10"/>
  <c r="W52" i="10"/>
  <c r="AF52" i="10"/>
  <c r="O52" i="10"/>
  <c r="AE52" i="10"/>
  <c r="AC22" i="10"/>
  <c r="AE22" i="10"/>
  <c r="AB22" i="10"/>
  <c r="AK22" i="10"/>
  <c r="AM22" i="10"/>
  <c r="AJ22" i="10"/>
  <c r="R22" i="10"/>
  <c r="V22" i="10"/>
  <c r="AA22" i="10"/>
  <c r="T22" i="10"/>
  <c r="S22" i="10"/>
  <c r="L22" i="10"/>
  <c r="K22" i="10"/>
  <c r="Y22" i="10"/>
  <c r="AI22" i="10"/>
  <c r="AG22" i="10"/>
  <c r="Z22" i="10"/>
  <c r="AD22" i="10"/>
  <c r="AF22" i="10"/>
  <c r="AH22" i="10"/>
  <c r="AL22" i="10"/>
  <c r="Q52" i="10"/>
  <c r="Y69" i="10"/>
  <c r="Y52" i="10"/>
  <c r="AJ24" i="10"/>
  <c r="AB24" i="10"/>
  <c r="T24" i="10"/>
  <c r="L24" i="10"/>
  <c r="AI24" i="10"/>
  <c r="AA24" i="10"/>
  <c r="S24" i="10"/>
  <c r="K24" i="10"/>
  <c r="AH24" i="10"/>
  <c r="Z24" i="10"/>
  <c r="R24" i="10"/>
  <c r="J24" i="10"/>
  <c r="AG24" i="10"/>
  <c r="Y24" i="10"/>
  <c r="Q24" i="10"/>
  <c r="AL24" i="10"/>
  <c r="AD24" i="10"/>
  <c r="V24" i="10"/>
  <c r="N24" i="10"/>
  <c r="AE24" i="10"/>
  <c r="AC24" i="10"/>
  <c r="X24" i="10"/>
  <c r="W24" i="10"/>
  <c r="U24" i="10"/>
  <c r="AM24" i="10"/>
  <c r="P24" i="10"/>
  <c r="AF24" i="10"/>
  <c r="M24" i="10"/>
  <c r="AK24" i="10"/>
  <c r="O24" i="10"/>
  <c r="AE69" i="10"/>
  <c r="T52" i="10"/>
  <c r="AH52" i="10"/>
  <c r="AH16" i="10"/>
  <c r="Z16" i="10"/>
  <c r="R16" i="10"/>
  <c r="J16" i="10"/>
  <c r="AG16" i="10"/>
  <c r="Y16" i="10"/>
  <c r="Q16" i="10"/>
  <c r="AF16" i="10"/>
  <c r="X16" i="10"/>
  <c r="P16" i="10"/>
  <c r="N16" i="10"/>
  <c r="AM16" i="10"/>
  <c r="AE16" i="10"/>
  <c r="W16" i="10"/>
  <c r="O16" i="10"/>
  <c r="AL16" i="10"/>
  <c r="AD16" i="10"/>
  <c r="V16" i="10"/>
  <c r="AK16" i="10"/>
  <c r="AC16" i="10"/>
  <c r="U16" i="10"/>
  <c r="M16" i="10"/>
  <c r="AI16" i="10"/>
  <c r="AA16" i="10"/>
  <c r="S16" i="10"/>
  <c r="K16" i="10"/>
  <c r="L16" i="10"/>
  <c r="AJ16" i="10"/>
  <c r="AB16" i="10"/>
  <c r="T16" i="10"/>
  <c r="AA69" i="10"/>
  <c r="V69" i="10"/>
  <c r="AH27" i="10"/>
  <c r="Z27" i="10"/>
  <c r="R27" i="10"/>
  <c r="J27" i="10"/>
  <c r="AG27" i="10"/>
  <c r="Y27" i="10"/>
  <c r="Q27" i="10"/>
  <c r="AF27" i="10"/>
  <c r="X27" i="10"/>
  <c r="P27" i="10"/>
  <c r="AM27" i="10"/>
  <c r="AE27" i="10"/>
  <c r="W27" i="10"/>
  <c r="O27" i="10"/>
  <c r="AJ27" i="10"/>
  <c r="AB27" i="10"/>
  <c r="T27" i="10"/>
  <c r="L27" i="10"/>
  <c r="AI27" i="10"/>
  <c r="M27" i="10"/>
  <c r="AD27" i="10"/>
  <c r="K27" i="10"/>
  <c r="AC27" i="10"/>
  <c r="AA27" i="10"/>
  <c r="V27" i="10"/>
  <c r="AL27" i="10"/>
  <c r="S27" i="10"/>
  <c r="AK27" i="10"/>
  <c r="N27" i="10"/>
  <c r="U27" i="10"/>
  <c r="O69" i="10"/>
  <c r="V52" i="10"/>
  <c r="AG69" i="10"/>
  <c r="AB69" i="10"/>
  <c r="AM52" i="10"/>
  <c r="AD52" i="10"/>
  <c r="S52" i="10"/>
  <c r="AK52" i="10"/>
  <c r="U69" i="10"/>
  <c r="J69" i="10"/>
  <c r="X69" i="10"/>
  <c r="AH23" i="10"/>
  <c r="Z23" i="10"/>
  <c r="R23" i="10"/>
  <c r="J23" i="10"/>
  <c r="AG23" i="10"/>
  <c r="Y23" i="10"/>
  <c r="Q23" i="10"/>
  <c r="AF23" i="10"/>
  <c r="X23" i="10"/>
  <c r="P23" i="10"/>
  <c r="AM23" i="10"/>
  <c r="AE23" i="10"/>
  <c r="W23" i="10"/>
  <c r="O23" i="10"/>
  <c r="AJ23" i="10"/>
  <c r="AB23" i="10"/>
  <c r="T23" i="10"/>
  <c r="L23" i="10"/>
  <c r="AD23" i="10"/>
  <c r="K23" i="10"/>
  <c r="AC23" i="10"/>
  <c r="AA23" i="10"/>
  <c r="V23" i="10"/>
  <c r="U23" i="10"/>
  <c r="AL23" i="10"/>
  <c r="S23" i="10"/>
  <c r="AI23" i="10"/>
  <c r="M23" i="10"/>
  <c r="N23" i="10"/>
  <c r="AK23" i="10"/>
  <c r="AD69" i="10"/>
  <c r="AL69" i="10"/>
  <c r="AL52" i="10"/>
  <c r="AA52" i="10"/>
  <c r="AC52" i="10"/>
  <c r="X52" i="10"/>
  <c r="AK69" i="10"/>
  <c r="R69" i="10"/>
  <c r="AF69" i="10"/>
  <c r="I35" i="10"/>
  <c r="AG52" i="10"/>
  <c r="J52" i="10"/>
  <c r="AI52" i="10"/>
  <c r="P52" i="10"/>
  <c r="L52" i="10"/>
  <c r="K69" i="10"/>
  <c r="Z69" i="10"/>
  <c r="AL21" i="10"/>
  <c r="AD21" i="10"/>
  <c r="V21" i="10"/>
  <c r="N21" i="10"/>
  <c r="AK21" i="10"/>
  <c r="AC21" i="10"/>
  <c r="U21" i="10"/>
  <c r="M21" i="10"/>
  <c r="AJ21" i="10"/>
  <c r="AB21" i="10"/>
  <c r="T21" i="10"/>
  <c r="L21" i="10"/>
  <c r="AI21" i="10"/>
  <c r="AA21" i="10"/>
  <c r="S21" i="10"/>
  <c r="K21" i="10"/>
  <c r="AF21" i="10"/>
  <c r="X21" i="10"/>
  <c r="P21" i="10"/>
  <c r="R21" i="10"/>
  <c r="AM21" i="10"/>
  <c r="Q21" i="10"/>
  <c r="AH21" i="10"/>
  <c r="O21" i="10"/>
  <c r="AG21" i="10"/>
  <c r="J21" i="10"/>
  <c r="AE21" i="10"/>
  <c r="Z21" i="10"/>
  <c r="W21" i="10"/>
  <c r="Y21" i="10"/>
  <c r="AJ28" i="10"/>
  <c r="AB28" i="10"/>
  <c r="T28" i="10"/>
  <c r="L28" i="10"/>
  <c r="AI28" i="10"/>
  <c r="AA28" i="10"/>
  <c r="S28" i="10"/>
  <c r="K28" i="10"/>
  <c r="AH28" i="10"/>
  <c r="Z28" i="10"/>
  <c r="R28" i="10"/>
  <c r="J28" i="10"/>
  <c r="AG28" i="10"/>
  <c r="Y28" i="10"/>
  <c r="Q28" i="10"/>
  <c r="AL28" i="10"/>
  <c r="AD28" i="10"/>
  <c r="V28" i="10"/>
  <c r="N28" i="10"/>
  <c r="AF28" i="10"/>
  <c r="M28" i="10"/>
  <c r="AE28" i="10"/>
  <c r="AC28" i="10"/>
  <c r="X28" i="10"/>
  <c r="W28" i="10"/>
  <c r="AM28" i="10"/>
  <c r="P28" i="10"/>
  <c r="AK28" i="10"/>
  <c r="O28" i="10"/>
  <c r="U28" i="10"/>
  <c r="U52" i="10"/>
  <c r="R52" i="10"/>
  <c r="AH69" i="10"/>
  <c r="Z52" i="10"/>
  <c r="L69" i="10"/>
  <c r="N69" i="10"/>
  <c r="T17" i="10"/>
  <c r="AI17" i="10"/>
  <c r="AA17" i="10"/>
  <c r="S17" i="10"/>
  <c r="K17" i="10"/>
  <c r="AH17" i="10"/>
  <c r="Z17" i="10"/>
  <c r="R17" i="10"/>
  <c r="J17" i="10"/>
  <c r="AG17" i="10"/>
  <c r="Y17" i="10"/>
  <c r="Q17" i="10"/>
  <c r="AF17" i="10"/>
  <c r="X17" i="10"/>
  <c r="P17" i="10"/>
  <c r="AM17" i="10"/>
  <c r="AE17" i="10"/>
  <c r="W17" i="10"/>
  <c r="O17" i="10"/>
  <c r="AK17" i="10"/>
  <c r="AC17" i="10"/>
  <c r="U17" i="10"/>
  <c r="M17" i="10"/>
  <c r="AJ17" i="10"/>
  <c r="AB17" i="10"/>
  <c r="L17" i="10"/>
  <c r="AD17" i="10"/>
  <c r="AL17" i="10"/>
  <c r="V17" i="10"/>
  <c r="N17" i="10"/>
  <c r="AH31" i="10"/>
  <c r="Z31" i="10"/>
  <c r="R31" i="10"/>
  <c r="J31" i="10"/>
  <c r="AG31" i="10"/>
  <c r="Y31" i="10"/>
  <c r="Q31" i="10"/>
  <c r="AF31" i="10"/>
  <c r="X31" i="10"/>
  <c r="P31" i="10"/>
  <c r="AM31" i="10"/>
  <c r="AE31" i="10"/>
  <c r="W31" i="10"/>
  <c r="O31" i="10"/>
  <c r="AJ31" i="10"/>
  <c r="AB31" i="10"/>
  <c r="T31" i="10"/>
  <c r="L31" i="10"/>
  <c r="AA31" i="10"/>
  <c r="AL31" i="10"/>
  <c r="S31" i="10"/>
  <c r="AK31" i="10"/>
  <c r="N31" i="10"/>
  <c r="AI31" i="10"/>
  <c r="M31" i="10"/>
  <c r="K31" i="10"/>
  <c r="AD31" i="10"/>
  <c r="AC31" i="10"/>
  <c r="V31" i="10"/>
  <c r="U31" i="10"/>
  <c r="V35" i="10" l="1"/>
  <c r="AD35" i="10"/>
  <c r="T35" i="13"/>
  <c r="U35" i="10"/>
  <c r="Q35" i="12"/>
  <c r="N35" i="12"/>
  <c r="AK35" i="13"/>
  <c r="AF35" i="13"/>
  <c r="R35" i="13"/>
  <c r="AJ35" i="13"/>
  <c r="Q35" i="13"/>
  <c r="AM35" i="13"/>
  <c r="AI35" i="13"/>
  <c r="E69" i="13"/>
  <c r="D12" i="9" s="1"/>
  <c r="E52" i="13"/>
  <c r="C12" i="9" s="1"/>
  <c r="V35" i="13"/>
  <c r="M35" i="13"/>
  <c r="P35" i="13"/>
  <c r="U35" i="13"/>
  <c r="J35" i="13"/>
  <c r="Y35" i="13"/>
  <c r="AC35" i="13"/>
  <c r="K35" i="13"/>
  <c r="X35" i="13"/>
  <c r="O35" i="13"/>
  <c r="AG35" i="13"/>
  <c r="AA35" i="13"/>
  <c r="L35" i="13"/>
  <c r="W35" i="13"/>
  <c r="Z35" i="13"/>
  <c r="N35" i="13"/>
  <c r="S35" i="13"/>
  <c r="AL35" i="13"/>
  <c r="AD35" i="13"/>
  <c r="AB35" i="13"/>
  <c r="AH35" i="13"/>
  <c r="AE35" i="13"/>
  <c r="AC35" i="12"/>
  <c r="J35" i="12"/>
  <c r="AI35" i="12"/>
  <c r="AA35" i="12"/>
  <c r="V35" i="12"/>
  <c r="L35" i="12"/>
  <c r="AJ35" i="12"/>
  <c r="O35" i="12"/>
  <c r="M35" i="12"/>
  <c r="AD35" i="12"/>
  <c r="AM35" i="12"/>
  <c r="W35" i="12"/>
  <c r="Y35" i="12"/>
  <c r="AE35" i="12"/>
  <c r="P35" i="12"/>
  <c r="AG35" i="12"/>
  <c r="K35" i="12"/>
  <c r="AB35" i="12"/>
  <c r="AH35" i="12"/>
  <c r="AK35" i="12"/>
  <c r="R35" i="12"/>
  <c r="AL35" i="12"/>
  <c r="X35" i="12"/>
  <c r="U35" i="12"/>
  <c r="S35" i="12"/>
  <c r="T35" i="12"/>
  <c r="Z35" i="12"/>
  <c r="AF35" i="12"/>
  <c r="E69" i="12"/>
  <c r="D11" i="9" s="1"/>
  <c r="E52" i="12"/>
  <c r="C11" i="9" s="1"/>
  <c r="AF35" i="11"/>
  <c r="AH35" i="11"/>
  <c r="X35" i="11"/>
  <c r="Y35" i="11"/>
  <c r="J35" i="11"/>
  <c r="U35" i="11"/>
  <c r="AC35" i="11"/>
  <c r="N35" i="11"/>
  <c r="Z35" i="11"/>
  <c r="L35" i="11"/>
  <c r="AK35" i="11"/>
  <c r="O35" i="11"/>
  <c r="K35" i="11"/>
  <c r="T35" i="11"/>
  <c r="V35" i="11"/>
  <c r="AG35" i="11"/>
  <c r="W35" i="11"/>
  <c r="S35" i="11"/>
  <c r="AB35" i="11"/>
  <c r="AD35" i="11"/>
  <c r="AE35" i="11"/>
  <c r="AA35" i="11"/>
  <c r="AJ35" i="11"/>
  <c r="AL35" i="11"/>
  <c r="E52" i="11"/>
  <c r="C10" i="9" s="1"/>
  <c r="AM35" i="11"/>
  <c r="AI35" i="11"/>
  <c r="R35" i="11"/>
  <c r="E69" i="11"/>
  <c r="D10" i="9" s="1"/>
  <c r="P35" i="11"/>
  <c r="Q35" i="11"/>
  <c r="M35" i="11"/>
  <c r="AG35" i="10"/>
  <c r="M35" i="10"/>
  <c r="AK35" i="10"/>
  <c r="N35" i="10"/>
  <c r="R35" i="10"/>
  <c r="Y35" i="10"/>
  <c r="AC35" i="10"/>
  <c r="Q35" i="10"/>
  <c r="AJ35" i="10"/>
  <c r="AM35" i="10"/>
  <c r="J35" i="10"/>
  <c r="E52" i="10"/>
  <c r="C9" i="9" s="1"/>
  <c r="K35" i="10"/>
  <c r="P35" i="10"/>
  <c r="Z35" i="10"/>
  <c r="L35" i="10"/>
  <c r="S35" i="10"/>
  <c r="X35" i="10"/>
  <c r="AH35" i="10"/>
  <c r="AA35" i="10"/>
  <c r="AL35" i="10"/>
  <c r="AF35" i="10"/>
  <c r="AI35" i="10"/>
  <c r="O35" i="10"/>
  <c r="T35" i="10"/>
  <c r="W35" i="10"/>
  <c r="E69" i="10"/>
  <c r="D9" i="9" s="1"/>
  <c r="AB35" i="10"/>
  <c r="AE35" i="10"/>
  <c r="E35" i="12" l="1"/>
  <c r="E35" i="13"/>
  <c r="B12" i="9" s="1"/>
  <c r="E35" i="11"/>
  <c r="E3" i="11" s="1"/>
  <c r="E35" i="10"/>
  <c r="E3" i="10" l="1"/>
  <c r="E9" i="9" s="1"/>
  <c r="B9" i="9"/>
  <c r="E3" i="12"/>
  <c r="E11" i="9" s="1"/>
  <c r="B11" i="9"/>
  <c r="E3" i="13"/>
  <c r="E12" i="9" s="1"/>
  <c r="E10" i="9"/>
  <c r="B10" i="9"/>
  <c r="A16" i="9" l="1"/>
  <c r="A17" i="9"/>
  <c r="A18" i="9"/>
  <c r="A19" i="9"/>
  <c r="A15" i="9"/>
  <c r="D7" i="9"/>
  <c r="C7" i="9"/>
  <c r="B32" i="4"/>
  <c r="C32" i="4"/>
  <c r="I32" i="4" s="1"/>
  <c r="D32" i="4"/>
  <c r="E32" i="4"/>
  <c r="B33" i="4"/>
  <c r="C33" i="4"/>
  <c r="I33" i="4" s="1"/>
  <c r="D33" i="4"/>
  <c r="E33" i="4"/>
  <c r="Q33" i="4" l="1"/>
  <c r="Y33" i="4"/>
  <c r="AG33" i="4"/>
  <c r="R33" i="4"/>
  <c r="Z33" i="4"/>
  <c r="AH33" i="4"/>
  <c r="J33" i="4"/>
  <c r="M33" i="4"/>
  <c r="U33" i="4"/>
  <c r="AC33" i="4"/>
  <c r="AK33" i="4"/>
  <c r="N33" i="4"/>
  <c r="V33" i="4"/>
  <c r="AD33" i="4"/>
  <c r="AL33" i="4"/>
  <c r="P33" i="4"/>
  <c r="X33" i="4"/>
  <c r="AF33" i="4"/>
  <c r="AE33" i="4"/>
  <c r="W33" i="4"/>
  <c r="AA33" i="4"/>
  <c r="L33" i="4"/>
  <c r="AI33" i="4"/>
  <c r="AB33" i="4"/>
  <c r="O33" i="4"/>
  <c r="AJ33" i="4"/>
  <c r="T33" i="4"/>
  <c r="K33" i="4"/>
  <c r="S33" i="4"/>
  <c r="P32" i="4"/>
  <c r="AM32" i="4"/>
  <c r="L32" i="4"/>
  <c r="K32" i="4"/>
  <c r="U32" i="4"/>
  <c r="AC32" i="4"/>
  <c r="AK32" i="4"/>
  <c r="J32" i="4"/>
  <c r="M32" i="4"/>
  <c r="V32" i="4"/>
  <c r="AD32" i="4"/>
  <c r="AL32" i="4"/>
  <c r="Q32" i="4"/>
  <c r="Y32" i="4"/>
  <c r="AG32" i="4"/>
  <c r="R32" i="4"/>
  <c r="Z32" i="4"/>
  <c r="AH32" i="4"/>
  <c r="T32" i="4"/>
  <c r="AB32" i="4"/>
  <c r="AJ32" i="4"/>
  <c r="AI32" i="4"/>
  <c r="AE32" i="4"/>
  <c r="AF32" i="4"/>
  <c r="N32" i="4"/>
  <c r="O32" i="4"/>
  <c r="S32" i="4"/>
  <c r="W32" i="4"/>
  <c r="AA32" i="4"/>
  <c r="X32" i="4"/>
  <c r="E67" i="4"/>
  <c r="D67" i="4"/>
  <c r="C67" i="4"/>
  <c r="B67" i="4"/>
  <c r="E66" i="4"/>
  <c r="D66" i="4"/>
  <c r="C66" i="4"/>
  <c r="B66"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20" i="4"/>
  <c r="C20" i="4"/>
  <c r="I20" i="4" s="1"/>
  <c r="D20" i="4"/>
  <c r="E20" i="4"/>
  <c r="B21" i="4"/>
  <c r="C21" i="4"/>
  <c r="D21" i="4"/>
  <c r="E21" i="4"/>
  <c r="B22" i="4"/>
  <c r="C22" i="4"/>
  <c r="I22" i="4" s="1"/>
  <c r="D22" i="4"/>
  <c r="E22" i="4"/>
  <c r="B23" i="4"/>
  <c r="C23" i="4"/>
  <c r="I23" i="4" s="1"/>
  <c r="D23" i="4"/>
  <c r="E23" i="4"/>
  <c r="B24" i="4"/>
  <c r="C24" i="4"/>
  <c r="I24" i="4" s="1"/>
  <c r="D24" i="4"/>
  <c r="E24" i="4"/>
  <c r="B25" i="4"/>
  <c r="C25" i="4"/>
  <c r="D25" i="4"/>
  <c r="E25" i="4"/>
  <c r="B26" i="4"/>
  <c r="C26" i="4"/>
  <c r="I26" i="4" s="1"/>
  <c r="D26" i="4"/>
  <c r="E26" i="4"/>
  <c r="B27" i="4"/>
  <c r="C27" i="4"/>
  <c r="I27" i="4" s="1"/>
  <c r="D27" i="4"/>
  <c r="E27" i="4"/>
  <c r="B28" i="4"/>
  <c r="C28" i="4"/>
  <c r="I28" i="4" s="1"/>
  <c r="D28" i="4"/>
  <c r="E28" i="4"/>
  <c r="B29" i="4"/>
  <c r="C29" i="4"/>
  <c r="I29" i="4" s="1"/>
  <c r="D29" i="4"/>
  <c r="E29" i="4"/>
  <c r="B30" i="4"/>
  <c r="C30" i="4"/>
  <c r="I30" i="4" s="1"/>
  <c r="D30" i="4"/>
  <c r="E30" i="4"/>
  <c r="B31" i="4"/>
  <c r="C31" i="4"/>
  <c r="I31" i="4" s="1"/>
  <c r="D31" i="4"/>
  <c r="E31" i="4"/>
  <c r="C3" i="4"/>
  <c r="AP33" i="4"/>
  <c r="AO33" i="4" s="1"/>
  <c r="AM33" i="4" s="1"/>
  <c r="AP32" i="4"/>
  <c r="AP18" i="4"/>
  <c r="AO18" i="4" s="1"/>
  <c r="AM18" i="4" s="1"/>
  <c r="AP16" i="4"/>
  <c r="AO16" i="4" s="1"/>
  <c r="AM16" i="4" s="1"/>
  <c r="AP15" i="4"/>
  <c r="AO15" i="4" s="1"/>
  <c r="AM15" i="4" s="1"/>
  <c r="P28" i="4" l="1"/>
  <c r="X28" i="4"/>
  <c r="AF28" i="4"/>
  <c r="Q28" i="4"/>
  <c r="Y28" i="4"/>
  <c r="AG28" i="4"/>
  <c r="L28" i="4"/>
  <c r="T28" i="4"/>
  <c r="AB28" i="4"/>
  <c r="AJ28" i="4"/>
  <c r="N28" i="4"/>
  <c r="V28" i="4"/>
  <c r="AD28" i="4"/>
  <c r="AL28" i="4"/>
  <c r="U28" i="4"/>
  <c r="AK28" i="4"/>
  <c r="W28" i="4"/>
  <c r="M28" i="4"/>
  <c r="AC28" i="4"/>
  <c r="J28" i="4"/>
  <c r="O28" i="4"/>
  <c r="AE28" i="4"/>
  <c r="R28" i="4"/>
  <c r="AH28" i="4"/>
  <c r="S28" i="4"/>
  <c r="AI28" i="4"/>
  <c r="AA28" i="4"/>
  <c r="Z28" i="4"/>
  <c r="K28" i="4"/>
  <c r="P24" i="4"/>
  <c r="X24" i="4"/>
  <c r="AF24" i="4"/>
  <c r="Q24" i="4"/>
  <c r="Y24" i="4"/>
  <c r="AG24" i="4"/>
  <c r="L24" i="4"/>
  <c r="T24" i="4"/>
  <c r="AB24" i="4"/>
  <c r="AJ24" i="4"/>
  <c r="M24" i="4"/>
  <c r="U24" i="4"/>
  <c r="AC24" i="4"/>
  <c r="AK24" i="4"/>
  <c r="N24" i="4"/>
  <c r="V24" i="4"/>
  <c r="AD24" i="4"/>
  <c r="AL24" i="4"/>
  <c r="S24" i="4"/>
  <c r="J24" i="4"/>
  <c r="W24" i="4"/>
  <c r="AE24" i="4"/>
  <c r="O24" i="4"/>
  <c r="K24" i="4"/>
  <c r="AH24" i="4"/>
  <c r="AI24" i="4"/>
  <c r="R24" i="4"/>
  <c r="AA24" i="4"/>
  <c r="Z24" i="4"/>
  <c r="P22" i="4"/>
  <c r="X22" i="4"/>
  <c r="AF22" i="4"/>
  <c r="Q22" i="4"/>
  <c r="Y22" i="4"/>
  <c r="AG22" i="4"/>
  <c r="L22" i="4"/>
  <c r="T22" i="4"/>
  <c r="AB22" i="4"/>
  <c r="AJ22" i="4"/>
  <c r="M22" i="4"/>
  <c r="U22" i="4"/>
  <c r="AC22" i="4"/>
  <c r="AK22" i="4"/>
  <c r="N22" i="4"/>
  <c r="V22" i="4"/>
  <c r="AD22" i="4"/>
  <c r="AL22" i="4"/>
  <c r="K22" i="4"/>
  <c r="AH22" i="4"/>
  <c r="O22" i="4"/>
  <c r="AI22" i="4"/>
  <c r="W22" i="4"/>
  <c r="Z22" i="4"/>
  <c r="AA22" i="4"/>
  <c r="AE22" i="4"/>
  <c r="R22" i="4"/>
  <c r="S22" i="4"/>
  <c r="J22" i="4"/>
  <c r="M49" i="4"/>
  <c r="U49" i="4"/>
  <c r="AC49" i="4"/>
  <c r="AK49" i="4"/>
  <c r="Q49" i="4"/>
  <c r="Y49" i="4"/>
  <c r="AG49" i="4"/>
  <c r="R49" i="4"/>
  <c r="Z49" i="4"/>
  <c r="AH49" i="4"/>
  <c r="S49" i="4"/>
  <c r="AF49" i="4"/>
  <c r="O49" i="4"/>
  <c r="AB49" i="4"/>
  <c r="AL49" i="4"/>
  <c r="J49" i="4"/>
  <c r="V49" i="4"/>
  <c r="AI49" i="4"/>
  <c r="P49" i="4"/>
  <c r="K49" i="4"/>
  <c r="W49" i="4"/>
  <c r="AJ49" i="4"/>
  <c r="AA49" i="4"/>
  <c r="AD49" i="4"/>
  <c r="AM49" i="4"/>
  <c r="L49" i="4"/>
  <c r="X49" i="4"/>
  <c r="N49" i="4"/>
  <c r="AE49" i="4"/>
  <c r="T49" i="4"/>
  <c r="K47" i="4"/>
  <c r="S47" i="4"/>
  <c r="AA47" i="4"/>
  <c r="AI47" i="4"/>
  <c r="L47" i="4"/>
  <c r="O47" i="4"/>
  <c r="W47" i="4"/>
  <c r="AE47" i="4"/>
  <c r="P47" i="4"/>
  <c r="X47" i="4"/>
  <c r="AF47" i="4"/>
  <c r="AJ47" i="4"/>
  <c r="AL47" i="4"/>
  <c r="R47" i="4"/>
  <c r="AD47" i="4"/>
  <c r="AH47" i="4"/>
  <c r="V47" i="4"/>
  <c r="Y47" i="4"/>
  <c r="AK47" i="4"/>
  <c r="M47" i="4"/>
  <c r="Z47" i="4"/>
  <c r="AC47" i="4"/>
  <c r="AG47" i="4"/>
  <c r="J47" i="4"/>
  <c r="U47" i="4"/>
  <c r="N47" i="4"/>
  <c r="AB47" i="4"/>
  <c r="Q47" i="4"/>
  <c r="AM47" i="4"/>
  <c r="T47" i="4"/>
  <c r="AP22" i="4"/>
  <c r="AO22" i="4" s="1"/>
  <c r="AM22" i="4" s="1"/>
  <c r="P30" i="4"/>
  <c r="X30" i="4"/>
  <c r="AF30" i="4"/>
  <c r="Q30" i="4"/>
  <c r="Y30" i="4"/>
  <c r="L30" i="4"/>
  <c r="T30" i="4"/>
  <c r="AB30" i="4"/>
  <c r="AJ30" i="4"/>
  <c r="K30" i="4"/>
  <c r="W30" i="4"/>
  <c r="AI30" i="4"/>
  <c r="M30" i="4"/>
  <c r="Z30" i="4"/>
  <c r="AK30" i="4"/>
  <c r="R30" i="4"/>
  <c r="AD30" i="4"/>
  <c r="S30" i="4"/>
  <c r="AE30" i="4"/>
  <c r="U30" i="4"/>
  <c r="AG30" i="4"/>
  <c r="V30" i="4"/>
  <c r="AH30" i="4"/>
  <c r="AC30" i="4"/>
  <c r="AL30" i="4"/>
  <c r="J30" i="4"/>
  <c r="N30" i="4"/>
  <c r="AA30" i="4"/>
  <c r="O30" i="4"/>
  <c r="P26" i="4"/>
  <c r="X26" i="4"/>
  <c r="AF26" i="4"/>
  <c r="Q26" i="4"/>
  <c r="Y26" i="4"/>
  <c r="AG26" i="4"/>
  <c r="L26" i="4"/>
  <c r="T26" i="4"/>
  <c r="AB26" i="4"/>
  <c r="AJ26" i="4"/>
  <c r="M26" i="4"/>
  <c r="U26" i="4"/>
  <c r="AC26" i="4"/>
  <c r="N26" i="4"/>
  <c r="V26" i="4"/>
  <c r="AD26" i="4"/>
  <c r="AL26" i="4"/>
  <c r="AA26" i="4"/>
  <c r="AE26" i="4"/>
  <c r="R26" i="4"/>
  <c r="AK26" i="4"/>
  <c r="S26" i="4"/>
  <c r="W26" i="4"/>
  <c r="Z26" i="4"/>
  <c r="O26" i="4"/>
  <c r="AH26" i="4"/>
  <c r="AI26" i="4"/>
  <c r="K26" i="4"/>
  <c r="J26" i="4"/>
  <c r="Q45" i="4"/>
  <c r="Y45" i="4"/>
  <c r="AG45" i="4"/>
  <c r="R45" i="4"/>
  <c r="AH45" i="4"/>
  <c r="Z45" i="4"/>
  <c r="M45" i="4"/>
  <c r="U45" i="4"/>
  <c r="AC45" i="4"/>
  <c r="AK45" i="4"/>
  <c r="N45" i="4"/>
  <c r="V45" i="4"/>
  <c r="AD45" i="4"/>
  <c r="J45" i="4"/>
  <c r="L45" i="4"/>
  <c r="X45" i="4"/>
  <c r="AB45" i="4"/>
  <c r="AE45" i="4"/>
  <c r="P45" i="4"/>
  <c r="AF45" i="4"/>
  <c r="AA45" i="4"/>
  <c r="S45" i="4"/>
  <c r="AI45" i="4"/>
  <c r="W45" i="4"/>
  <c r="K45" i="4"/>
  <c r="O45" i="4"/>
  <c r="AL45" i="4"/>
  <c r="T45" i="4"/>
  <c r="AJ45" i="4"/>
  <c r="AM45" i="4"/>
  <c r="AP24" i="4"/>
  <c r="AO24" i="4" s="1"/>
  <c r="AM24" i="4" s="1"/>
  <c r="AP26" i="4"/>
  <c r="AO26" i="4" s="1"/>
  <c r="AM26" i="4" s="1"/>
  <c r="Q67" i="4"/>
  <c r="Y67" i="4"/>
  <c r="AG67" i="4"/>
  <c r="R67" i="4"/>
  <c r="Z67" i="4"/>
  <c r="AH67" i="4"/>
  <c r="M67" i="4"/>
  <c r="U67" i="4"/>
  <c r="AC67" i="4"/>
  <c r="AK67" i="4"/>
  <c r="N67" i="4"/>
  <c r="V67" i="4"/>
  <c r="AD67" i="4"/>
  <c r="AL67" i="4"/>
  <c r="S67" i="4"/>
  <c r="AI67" i="4"/>
  <c r="AJ67" i="4"/>
  <c r="K67" i="4"/>
  <c r="AA67" i="4"/>
  <c r="J67" i="4"/>
  <c r="L67" i="4"/>
  <c r="AB67" i="4"/>
  <c r="AF67" i="4"/>
  <c r="T67" i="4"/>
  <c r="W67" i="4"/>
  <c r="O67" i="4"/>
  <c r="AE67" i="4"/>
  <c r="P67" i="4"/>
  <c r="AM67" i="4"/>
  <c r="X67" i="4"/>
  <c r="L31" i="4"/>
  <c r="T31" i="4"/>
  <c r="AB31" i="4"/>
  <c r="AJ31" i="4"/>
  <c r="P31" i="4"/>
  <c r="X31" i="4"/>
  <c r="AF31" i="4"/>
  <c r="R31" i="4"/>
  <c r="AC31" i="4"/>
  <c r="S31" i="4"/>
  <c r="AD31" i="4"/>
  <c r="M31" i="4"/>
  <c r="W31" i="4"/>
  <c r="AH31" i="4"/>
  <c r="N31" i="4"/>
  <c r="Y31" i="4"/>
  <c r="AI31" i="4"/>
  <c r="Q31" i="4"/>
  <c r="AA31" i="4"/>
  <c r="AL31" i="4"/>
  <c r="J31" i="4"/>
  <c r="AG31" i="4"/>
  <c r="O31" i="4"/>
  <c r="U31" i="4"/>
  <c r="V31" i="4"/>
  <c r="AK31" i="4"/>
  <c r="K31" i="4"/>
  <c r="Z31" i="4"/>
  <c r="AE31" i="4"/>
  <c r="AP25" i="4"/>
  <c r="AO25" i="4" s="1"/>
  <c r="I25" i="4"/>
  <c r="P48" i="4"/>
  <c r="X48" i="4"/>
  <c r="AF48" i="4"/>
  <c r="J48" i="4"/>
  <c r="AL48" i="4"/>
  <c r="L48" i="4"/>
  <c r="T48" i="4"/>
  <c r="AB48" i="4"/>
  <c r="AJ48" i="4"/>
  <c r="AM48" i="4"/>
  <c r="M48" i="4"/>
  <c r="U48" i="4"/>
  <c r="AC48" i="4"/>
  <c r="AK48" i="4"/>
  <c r="Q48" i="4"/>
  <c r="AD48" i="4"/>
  <c r="AE48" i="4"/>
  <c r="AH48" i="4"/>
  <c r="W48" i="4"/>
  <c r="AI48" i="4"/>
  <c r="S48" i="4"/>
  <c r="K48" i="4"/>
  <c r="Y48" i="4"/>
  <c r="AA48" i="4"/>
  <c r="AG48" i="4"/>
  <c r="V48" i="4"/>
  <c r="N48" i="4"/>
  <c r="Z48" i="4"/>
  <c r="O48" i="4"/>
  <c r="R48" i="4"/>
  <c r="AP28" i="4"/>
  <c r="AO28" i="4" s="1"/>
  <c r="AM28" i="4" s="1"/>
  <c r="L27" i="4"/>
  <c r="T27" i="4"/>
  <c r="AB27" i="4"/>
  <c r="AJ27" i="4"/>
  <c r="M27" i="4"/>
  <c r="U27" i="4"/>
  <c r="AC27" i="4"/>
  <c r="AK27" i="4"/>
  <c r="P27" i="4"/>
  <c r="X27" i="4"/>
  <c r="AF27" i="4"/>
  <c r="R27" i="4"/>
  <c r="Z27" i="4"/>
  <c r="AH27" i="4"/>
  <c r="Q27" i="4"/>
  <c r="AG27" i="4"/>
  <c r="S27" i="4"/>
  <c r="AI27" i="4"/>
  <c r="Y27" i="4"/>
  <c r="K27" i="4"/>
  <c r="AA27" i="4"/>
  <c r="AD27" i="4"/>
  <c r="O27" i="4"/>
  <c r="AE27" i="4"/>
  <c r="J27" i="4"/>
  <c r="W27" i="4"/>
  <c r="AL27" i="4"/>
  <c r="N27" i="4"/>
  <c r="V27" i="4"/>
  <c r="AL50" i="4"/>
  <c r="R50" i="4"/>
  <c r="Z50" i="4"/>
  <c r="AH50" i="4"/>
  <c r="AM50" i="4"/>
  <c r="N50" i="4"/>
  <c r="V50" i="4"/>
  <c r="AD50" i="4"/>
  <c r="O50" i="4"/>
  <c r="W50" i="4"/>
  <c r="AE50" i="4"/>
  <c r="M50" i="4"/>
  <c r="AA50" i="4"/>
  <c r="AB50" i="4"/>
  <c r="AC50" i="4"/>
  <c r="J50" i="4"/>
  <c r="S50" i="4"/>
  <c r="T50" i="4"/>
  <c r="AG50" i="4"/>
  <c r="AK50" i="4"/>
  <c r="Q50" i="4"/>
  <c r="U50" i="4"/>
  <c r="AI50" i="4"/>
  <c r="Y50" i="4"/>
  <c r="AF50" i="4"/>
  <c r="K50" i="4"/>
  <c r="X50" i="4"/>
  <c r="AJ50" i="4"/>
  <c r="L50" i="4"/>
  <c r="P50" i="4"/>
  <c r="L44" i="4"/>
  <c r="T44" i="4"/>
  <c r="AB44" i="4"/>
  <c r="AJ44" i="4"/>
  <c r="AC44" i="4"/>
  <c r="M44" i="4"/>
  <c r="U44" i="4"/>
  <c r="AK44" i="4"/>
  <c r="AL44" i="4"/>
  <c r="P44" i="4"/>
  <c r="X44" i="4"/>
  <c r="AF44" i="4"/>
  <c r="J44" i="4"/>
  <c r="AM44" i="4"/>
  <c r="Q44" i="4"/>
  <c r="Y44" i="4"/>
  <c r="AG44" i="4"/>
  <c r="Z44" i="4"/>
  <c r="S44" i="4"/>
  <c r="AI44" i="4"/>
  <c r="K44" i="4"/>
  <c r="AA44" i="4"/>
  <c r="N44" i="4"/>
  <c r="AD44" i="4"/>
  <c r="R44" i="4"/>
  <c r="W44" i="4"/>
  <c r="O44" i="4"/>
  <c r="AE44" i="4"/>
  <c r="AH44" i="4"/>
  <c r="V44" i="4"/>
  <c r="L29" i="4"/>
  <c r="T29" i="4"/>
  <c r="AB29" i="4"/>
  <c r="AJ29" i="4"/>
  <c r="M29" i="4"/>
  <c r="U29" i="4"/>
  <c r="AC29" i="4"/>
  <c r="AK29" i="4"/>
  <c r="P29" i="4"/>
  <c r="X29" i="4"/>
  <c r="AF29" i="4"/>
  <c r="R29" i="4"/>
  <c r="Z29" i="4"/>
  <c r="Y29" i="4"/>
  <c r="K29" i="4"/>
  <c r="AA29" i="4"/>
  <c r="Q29" i="4"/>
  <c r="AG29" i="4"/>
  <c r="S29" i="4"/>
  <c r="AH29" i="4"/>
  <c r="J29" i="4"/>
  <c r="V29" i="4"/>
  <c r="AI29" i="4"/>
  <c r="W29" i="4"/>
  <c r="AL29" i="4"/>
  <c r="O29" i="4"/>
  <c r="AE29" i="4"/>
  <c r="AD29" i="4"/>
  <c r="N29" i="4"/>
  <c r="L23" i="4"/>
  <c r="T23" i="4"/>
  <c r="AB23" i="4"/>
  <c r="AJ23" i="4"/>
  <c r="M23" i="4"/>
  <c r="U23" i="4"/>
  <c r="AC23" i="4"/>
  <c r="AK23" i="4"/>
  <c r="P23" i="4"/>
  <c r="X23" i="4"/>
  <c r="AF23" i="4"/>
  <c r="Q23" i="4"/>
  <c r="Y23" i="4"/>
  <c r="AG23" i="4"/>
  <c r="R23" i="4"/>
  <c r="Z23" i="4"/>
  <c r="AH23" i="4"/>
  <c r="AA23" i="4"/>
  <c r="AD23" i="4"/>
  <c r="O23" i="4"/>
  <c r="AL23" i="4"/>
  <c r="S23" i="4"/>
  <c r="V23" i="4"/>
  <c r="W23" i="4"/>
  <c r="J23" i="4"/>
  <c r="AE23" i="4"/>
  <c r="AI23" i="4"/>
  <c r="N23" i="4"/>
  <c r="K23" i="4"/>
  <c r="AL46" i="4"/>
  <c r="N46" i="4"/>
  <c r="V46" i="4"/>
  <c r="AD46" i="4"/>
  <c r="W46" i="4"/>
  <c r="AE46" i="4"/>
  <c r="AM46" i="4"/>
  <c r="O46" i="4"/>
  <c r="R46" i="4"/>
  <c r="Z46" i="4"/>
  <c r="AH46" i="4"/>
  <c r="K46" i="4"/>
  <c r="S46" i="4"/>
  <c r="AA46" i="4"/>
  <c r="AI46" i="4"/>
  <c r="M46" i="4"/>
  <c r="AC46" i="4"/>
  <c r="J46" i="4"/>
  <c r="P46" i="4"/>
  <c r="U46" i="4"/>
  <c r="AK46" i="4"/>
  <c r="L46" i="4"/>
  <c r="Q46" i="4"/>
  <c r="AJ46" i="4"/>
  <c r="X46" i="4"/>
  <c r="AB46" i="4"/>
  <c r="AF46" i="4"/>
  <c r="Y46" i="4"/>
  <c r="AG46" i="4"/>
  <c r="T46" i="4"/>
  <c r="AP30" i="4"/>
  <c r="AO30" i="4" s="1"/>
  <c r="AM30" i="4" s="1"/>
  <c r="N66" i="4"/>
  <c r="V66" i="4"/>
  <c r="AD66" i="4"/>
  <c r="AL66" i="4"/>
  <c r="J66" i="4"/>
  <c r="O66" i="4"/>
  <c r="W66" i="4"/>
  <c r="AE66" i="4"/>
  <c r="AM66" i="4"/>
  <c r="R66" i="4"/>
  <c r="Z66" i="4"/>
  <c r="AH66" i="4"/>
  <c r="K66" i="4"/>
  <c r="S66" i="4"/>
  <c r="AA66" i="4"/>
  <c r="AI66" i="4"/>
  <c r="M66" i="4"/>
  <c r="U66" i="4"/>
  <c r="AC66" i="4"/>
  <c r="AF66" i="4"/>
  <c r="AJ66" i="4"/>
  <c r="AK66" i="4"/>
  <c r="Q66" i="4"/>
  <c r="T66" i="4"/>
  <c r="L66" i="4"/>
  <c r="P66" i="4"/>
  <c r="X66" i="4"/>
  <c r="Y66" i="4"/>
  <c r="AB66" i="4"/>
  <c r="AG66" i="4"/>
  <c r="AP21" i="4"/>
  <c r="AO21" i="4" s="1"/>
  <c r="I21" i="4"/>
  <c r="Q20" i="4"/>
  <c r="Y20" i="4"/>
  <c r="AG20" i="4"/>
  <c r="W20" i="4"/>
  <c r="R20" i="4"/>
  <c r="Z20" i="4"/>
  <c r="AH20" i="4"/>
  <c r="X20" i="4"/>
  <c r="K20" i="4"/>
  <c r="S20" i="4"/>
  <c r="AA20" i="4"/>
  <c r="AI20" i="4"/>
  <c r="P20" i="4"/>
  <c r="L20" i="4"/>
  <c r="T20" i="4"/>
  <c r="AB20" i="4"/>
  <c r="AJ20" i="4"/>
  <c r="J20" i="4"/>
  <c r="M20" i="4"/>
  <c r="U20" i="4"/>
  <c r="AC20" i="4"/>
  <c r="AK20" i="4"/>
  <c r="O20" i="4"/>
  <c r="AF20" i="4"/>
  <c r="N20" i="4"/>
  <c r="V20" i="4"/>
  <c r="AD20" i="4"/>
  <c r="AL20" i="4"/>
  <c r="AE20" i="4"/>
  <c r="AP20" i="4"/>
  <c r="AO20" i="4" s="1"/>
  <c r="AM20" i="4" s="1"/>
  <c r="AP31" i="4"/>
  <c r="AO31" i="4" s="1"/>
  <c r="AM31" i="4" s="1"/>
  <c r="AP27" i="4"/>
  <c r="AO27" i="4" s="1"/>
  <c r="AM27" i="4" s="1"/>
  <c r="C52" i="4"/>
  <c r="C35" i="4"/>
  <c r="AP23" i="4"/>
  <c r="AO23" i="4" s="1"/>
  <c r="AM23" i="4" s="1"/>
  <c r="AP19" i="4"/>
  <c r="AO19" i="4" s="1"/>
  <c r="AM19" i="4" s="1"/>
  <c r="AP29" i="4"/>
  <c r="AO29" i="4" s="1"/>
  <c r="AM29" i="4" s="1"/>
  <c r="AP17" i="4"/>
  <c r="AO17" i="4" s="1"/>
  <c r="AM17" i="4" s="1"/>
  <c r="C69" i="4"/>
  <c r="L25" i="4" l="1"/>
  <c r="T25" i="4"/>
  <c r="AB25" i="4"/>
  <c r="AJ25" i="4"/>
  <c r="M25" i="4"/>
  <c r="U25" i="4"/>
  <c r="AC25" i="4"/>
  <c r="AK25" i="4"/>
  <c r="P25" i="4"/>
  <c r="X25" i="4"/>
  <c r="AF25" i="4"/>
  <c r="Q25" i="4"/>
  <c r="Y25" i="4"/>
  <c r="AG25" i="4"/>
  <c r="R25" i="4"/>
  <c r="Z25" i="4"/>
  <c r="AH25" i="4"/>
  <c r="N25" i="4"/>
  <c r="AI25" i="4"/>
  <c r="O25" i="4"/>
  <c r="AL25" i="4"/>
  <c r="J25" i="4"/>
  <c r="AM25" i="4"/>
  <c r="W25" i="4"/>
  <c r="AA25" i="4"/>
  <c r="AD25" i="4"/>
  <c r="K25" i="4"/>
  <c r="AE25" i="4"/>
  <c r="S25" i="4"/>
  <c r="V25" i="4"/>
  <c r="P21" i="4"/>
  <c r="X21" i="4"/>
  <c r="AF21" i="4"/>
  <c r="Y21" i="4"/>
  <c r="R21" i="4"/>
  <c r="Z21" i="4"/>
  <c r="AH21" i="4"/>
  <c r="U21" i="4"/>
  <c r="U35" i="4" s="1"/>
  <c r="AK21" i="4"/>
  <c r="AK35" i="4" s="1"/>
  <c r="V21" i="4"/>
  <c r="AD21" i="4"/>
  <c r="K21" i="4"/>
  <c r="S21" i="4"/>
  <c r="AA21" i="4"/>
  <c r="AI21" i="4"/>
  <c r="AC21" i="4"/>
  <c r="AC35" i="4" s="1"/>
  <c r="AM21" i="4"/>
  <c r="AM35" i="4" s="1"/>
  <c r="AG21" i="4"/>
  <c r="L21" i="4"/>
  <c r="L35" i="4" s="1"/>
  <c r="T21" i="4"/>
  <c r="T35" i="4" s="1"/>
  <c r="AB21" i="4"/>
  <c r="AJ21" i="4"/>
  <c r="AJ35" i="4" s="1"/>
  <c r="M21" i="4"/>
  <c r="M35" i="4" s="1"/>
  <c r="N21" i="4"/>
  <c r="AL21" i="4"/>
  <c r="Q21" i="4"/>
  <c r="O21" i="4"/>
  <c r="W21" i="4"/>
  <c r="AE21" i="4"/>
  <c r="J21" i="4"/>
  <c r="P52" i="4"/>
  <c r="U52" i="4"/>
  <c r="S52" i="4"/>
  <c r="AM52" i="4"/>
  <c r="AA52" i="4"/>
  <c r="I35" i="4"/>
  <c r="AB35" i="4"/>
  <c r="Z52" i="4"/>
  <c r="Z69" i="4"/>
  <c r="AJ69" i="4"/>
  <c r="AG69" i="4"/>
  <c r="AH69" i="4"/>
  <c r="AE69" i="4"/>
  <c r="AL69" i="4"/>
  <c r="AB69" i="4"/>
  <c r="L69" i="4"/>
  <c r="T69" i="4"/>
  <c r="AA69" i="4"/>
  <c r="Q69" i="4"/>
  <c r="AC69" i="4"/>
  <c r="S69" i="4"/>
  <c r="V69" i="4"/>
  <c r="K69" i="4"/>
  <c r="M69" i="4"/>
  <c r="U69" i="4"/>
  <c r="AI69" i="4"/>
  <c r="AK69" i="4"/>
  <c r="N69" i="4"/>
  <c r="AD69" i="4"/>
  <c r="AF69" i="4"/>
  <c r="Y52" i="4"/>
  <c r="AF52" i="4"/>
  <c r="AI52" i="4"/>
  <c r="K52" i="4"/>
  <c r="AC52" i="4"/>
  <c r="X69" i="4"/>
  <c r="R69" i="4"/>
  <c r="Y69" i="4"/>
  <c r="P69" i="4"/>
  <c r="AJ52" i="4"/>
  <c r="O52" i="4"/>
  <c r="W52" i="4"/>
  <c r="AK52" i="4"/>
  <c r="J69" i="4"/>
  <c r="AE52" i="4"/>
  <c r="AG52" i="4"/>
  <c r="N52" i="4"/>
  <c r="AM69" i="4"/>
  <c r="R52" i="4"/>
  <c r="Q52" i="4"/>
  <c r="V52" i="4"/>
  <c r="AH52" i="4"/>
  <c r="AB52" i="4"/>
  <c r="AD52" i="4"/>
  <c r="W69" i="4"/>
  <c r="X52" i="4"/>
  <c r="L52" i="4"/>
  <c r="J52" i="4"/>
  <c r="AL52" i="4"/>
  <c r="O69" i="4"/>
  <c r="T52" i="4"/>
  <c r="M52" i="4"/>
  <c r="AE35" i="4" l="1"/>
  <c r="Q35" i="4"/>
  <c r="AI35" i="4"/>
  <c r="W35" i="4"/>
  <c r="O35" i="4"/>
  <c r="S35" i="4"/>
  <c r="AG35" i="4"/>
  <c r="V35" i="4"/>
  <c r="AL35" i="4"/>
  <c r="J35" i="4"/>
  <c r="Z35" i="4"/>
  <c r="K35" i="4"/>
  <c r="Y35" i="4"/>
  <c r="AF35" i="4"/>
  <c r="X35" i="4"/>
  <c r="AD35" i="4"/>
  <c r="N35" i="4"/>
  <c r="AH35" i="4"/>
  <c r="AA35" i="4"/>
  <c r="P35" i="4"/>
  <c r="E69" i="4"/>
  <c r="D8" i="9" s="1"/>
  <c r="E52" i="4"/>
  <c r="C8" i="9" s="1"/>
  <c r="R35" i="4"/>
  <c r="E35" i="4" l="1"/>
  <c r="B8" i="9" s="1"/>
  <c r="F8" i="9" s="1"/>
  <c r="F9" i="9"/>
  <c r="F12" i="9"/>
  <c r="F10" i="9"/>
  <c r="F11" i="9"/>
  <c r="C18" i="9" l="1"/>
  <c r="C19" i="9"/>
  <c r="C17" i="9"/>
  <c r="C15" i="9"/>
  <c r="C16" i="9"/>
  <c r="B19" i="9"/>
  <c r="B18" i="9"/>
  <c r="E3" i="4"/>
  <c r="E8" i="9" s="1"/>
  <c r="B15" i="9" s="1"/>
  <c r="B16" i="9"/>
  <c r="B17" i="9"/>
</calcChain>
</file>

<file path=xl/sharedStrings.xml><?xml version="1.0" encoding="utf-8"?>
<sst xmlns="http://schemas.openxmlformats.org/spreadsheetml/2006/main" count="261" uniqueCount="40">
  <si>
    <t>Diskontsatz</t>
  </si>
  <si>
    <t>Nutzungsdauer</t>
  </si>
  <si>
    <t>Preissteigerung</t>
  </si>
  <si>
    <t>Preis</t>
  </si>
  <si>
    <t>Residualwert</t>
  </si>
  <si>
    <t>Restnutzung</t>
  </si>
  <si>
    <t>Investtionskosten</t>
  </si>
  <si>
    <t>Betriebskosten</t>
  </si>
  <si>
    <t>Verbrauchskosten</t>
  </si>
  <si>
    <t>Bezeichnung</t>
  </si>
  <si>
    <t xml:space="preserve">Barwert = </t>
  </si>
  <si>
    <t>Variante 1</t>
  </si>
  <si>
    <t>Variante 5</t>
  </si>
  <si>
    <t>Variante 4</t>
  </si>
  <si>
    <t>Variante 3</t>
  </si>
  <si>
    <t>Variante 2</t>
  </si>
  <si>
    <t>Summe</t>
  </si>
  <si>
    <t>Ergebnis</t>
  </si>
  <si>
    <t>Ranking</t>
  </si>
  <si>
    <t>Check</t>
  </si>
  <si>
    <t>Erläuterungen zum Wirtschaftlichkeitsnachweis</t>
  </si>
  <si>
    <t>Anschlusskosten bzw. Kosten für Brennstofflager</t>
  </si>
  <si>
    <t>Wärmebereitsteller</t>
  </si>
  <si>
    <t>Abgasanlage</t>
  </si>
  <si>
    <t>Brauchwasserspeicher</t>
  </si>
  <si>
    <t xml:space="preserve">Installation, Montage, Mate-
rial </t>
  </si>
  <si>
    <t>Förderung</t>
  </si>
  <si>
    <t xml:space="preserve">Anschlusskosten bzw. Kos-
ten für Brennstofflager </t>
  </si>
  <si>
    <t xml:space="preserve">Kosten für zusätzliche bau-
liche Maßnahmen </t>
  </si>
  <si>
    <t xml:space="preserve">Wärmebereitsteller </t>
  </si>
  <si>
    <t>Energiekosten</t>
  </si>
  <si>
    <t>Instandhaltung Materialkosten</t>
  </si>
  <si>
    <t xml:space="preserve">Instandhaltung Personalkosten </t>
  </si>
  <si>
    <t>Rauchfangkehrer</t>
  </si>
  <si>
    <t>Abgasmessung</t>
  </si>
  <si>
    <t xml:space="preserve">Zählergebühr, Abrechnungs-kosten, 
Abfüllpauschale </t>
  </si>
  <si>
    <t>Gemäß ÖNORM M 7140: 2021</t>
  </si>
  <si>
    <t>Entsorgungskosten</t>
  </si>
  <si>
    <t>Investtionskosten + Entsorgungskosten</t>
  </si>
  <si>
    <t>Gemäß Kostenoptimalität OIB RL 6,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</si>
</sst>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164" formatCode="0.0%"/>
    <numFmt numFmtId="165" formatCode="0\ &quot;a&quot;"/>
    <numFmt numFmtId="166" formatCode="\+#,##0.00\ &quot;€&quot;;[Red]\-#,##0.00\ &quot;€&quot;"/>
  </numFmts>
  <fonts count="4" x14ac:knownFonts="1">
    <font>
      <sz val="11"/>
      <color theme="1"/>
      <name val="Calibri"/>
      <family val="2"/>
      <scheme val="minor"/>
    </font>
    <font>
      <sz val="11"/>
      <color theme="1"/>
      <name val="Calibri"/>
      <family val="2"/>
      <scheme val="minor"/>
    </font>
    <font>
      <sz val="12"/>
      <color theme="1"/>
      <name val="Arial"/>
      <family val="2"/>
    </font>
    <font>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FF"/>
        <bgColor indexed="64"/>
      </patternFill>
    </fill>
    <fill>
      <patternFill patternType="solid">
        <fgColor rgb="FF66CCFF"/>
        <bgColor indexed="64"/>
      </patternFill>
    </fill>
    <fill>
      <patternFill patternType="solid">
        <fgColor rgb="FF00B05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3" fillId="0" borderId="0" xfId="0" applyFont="1"/>
    <xf numFmtId="10" fontId="3" fillId="0" borderId="0" xfId="1" applyNumberFormat="1" applyFont="1"/>
    <xf numFmtId="0" fontId="3" fillId="0" borderId="1" xfId="0" applyFont="1" applyBorder="1" applyAlignment="1">
      <alignment horizontal="center"/>
    </xf>
    <xf numFmtId="0" fontId="3" fillId="3" borderId="1" xfId="0" applyFont="1" applyFill="1" applyBorder="1"/>
    <xf numFmtId="166" fontId="3" fillId="2" borderId="1" xfId="0" applyNumberFormat="1" applyFont="1" applyFill="1" applyBorder="1"/>
    <xf numFmtId="165" fontId="3" fillId="2" borderId="1" xfId="0" applyNumberFormat="1" applyFont="1" applyFill="1" applyBorder="1" applyAlignment="1">
      <alignment horizontal="right"/>
    </xf>
    <xf numFmtId="0" fontId="3" fillId="2" borderId="1" xfId="0" applyFont="1" applyFill="1" applyBorder="1" applyAlignment="1">
      <alignment horizontal="center"/>
    </xf>
    <xf numFmtId="8" fontId="3" fillId="0" borderId="0" xfId="0" applyNumberFormat="1" applyFont="1"/>
    <xf numFmtId="0" fontId="3" fillId="4" borderId="1" xfId="0" applyFont="1" applyFill="1" applyBorder="1" applyAlignment="1">
      <alignment horizontal="center"/>
    </xf>
    <xf numFmtId="0" fontId="3" fillId="0" borderId="2" xfId="0" applyFont="1" applyBorder="1"/>
    <xf numFmtId="0" fontId="3" fillId="5" borderId="3" xfId="0" applyFont="1" applyFill="1" applyBorder="1" applyAlignment="1">
      <alignment horizontal="right"/>
    </xf>
    <xf numFmtId="8" fontId="3" fillId="5" borderId="4" xfId="0" applyNumberFormat="1" applyFont="1" applyFill="1" applyBorder="1"/>
    <xf numFmtId="8" fontId="3" fillId="5" borderId="4" xfId="0" applyNumberFormat="1" applyFont="1" applyFill="1" applyBorder="1" applyAlignment="1">
      <alignment horizontal="right"/>
    </xf>
    <xf numFmtId="8" fontId="3" fillId="6" borderId="4" xfId="0" applyNumberFormat="1" applyFont="1" applyFill="1" applyBorder="1"/>
    <xf numFmtId="0" fontId="3" fillId="7" borderId="1" xfId="0" applyFont="1" applyFill="1" applyBorder="1" applyAlignment="1">
      <alignment horizontal="center"/>
    </xf>
    <xf numFmtId="0" fontId="3" fillId="3" borderId="1" xfId="0" applyFont="1" applyFill="1" applyBorder="1" applyProtection="1">
      <protection locked="0"/>
    </xf>
    <xf numFmtId="166" fontId="3" fillId="3" borderId="1" xfId="0" applyNumberFormat="1" applyFont="1" applyFill="1" applyBorder="1" applyProtection="1">
      <protection locked="0"/>
    </xf>
    <xf numFmtId="165" fontId="3" fillId="3" borderId="1" xfId="0" applyNumberFormat="1" applyFont="1" applyFill="1" applyBorder="1" applyProtection="1">
      <protection locked="0"/>
    </xf>
    <xf numFmtId="164" fontId="3" fillId="3" borderId="1" xfId="0" applyNumberFormat="1" applyFont="1" applyFill="1" applyBorder="1" applyProtection="1">
      <protection locked="0"/>
    </xf>
    <xf numFmtId="0" fontId="3" fillId="0" borderId="1" xfId="0" applyFont="1" applyBorder="1"/>
    <xf numFmtId="0" fontId="3" fillId="2" borderId="1" xfId="0" applyFont="1" applyFill="1" applyBorder="1" applyAlignment="1"/>
    <xf numFmtId="0" fontId="3" fillId="2" borderId="1" xfId="0" applyFont="1" applyFill="1" applyBorder="1"/>
    <xf numFmtId="0" fontId="3" fillId="2" borderId="3" xfId="0" applyFont="1" applyFill="1" applyBorder="1"/>
    <xf numFmtId="0" fontId="2" fillId="0" borderId="0" xfId="0" applyFont="1" applyBorder="1" applyAlignment="1">
      <alignment horizontal="center" vertical="center"/>
    </xf>
    <xf numFmtId="0" fontId="3" fillId="3" borderId="1" xfId="0" applyFont="1" applyFill="1" applyBorder="1" applyAlignment="1" applyProtection="1">
      <alignment horizontal="left" vertical="top"/>
      <protection locked="0"/>
    </xf>
    <xf numFmtId="0" fontId="3" fillId="3" borderId="1" xfId="0" applyFont="1" applyFill="1" applyBorder="1" applyAlignment="1" applyProtection="1">
      <alignment wrapText="1"/>
      <protection locked="0"/>
    </xf>
    <xf numFmtId="10" fontId="0" fillId="0" borderId="0" xfId="0" applyNumberFormat="1"/>
    <xf numFmtId="0" fontId="3" fillId="2" borderId="1" xfId="0" applyFont="1" applyFill="1" applyBorder="1" applyAlignment="1">
      <alignment wrapText="1"/>
    </xf>
    <xf numFmtId="10" fontId="3" fillId="2" borderId="4" xfId="1" applyNumberFormat="1" applyFont="1" applyFill="1" applyBorder="1" applyProtection="1">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cellXfs>
  <cellStyles count="2">
    <cellStyle name="Prozent" xfId="1" builtinId="5"/>
    <cellStyle name="Standard" xfId="0" builtinId="0"/>
  </cellStyles>
  <dxfs count="1064">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s>
  <tableStyles count="0" defaultTableStyle="TableStyleMedium2" defaultPivotStyle="PivotStyleLight16"/>
  <colors>
    <mruColors>
      <color rgb="FF66CC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152399</xdr:rowOff>
    </xdr:from>
    <xdr:to>
      <xdr:col>6</xdr:col>
      <xdr:colOff>0</xdr:colOff>
      <xdr:row>69</xdr:row>
      <xdr:rowOff>141514</xdr:rowOff>
    </xdr:to>
    <xdr:sp macro="" textlink="">
      <xdr:nvSpPr>
        <xdr:cNvPr id="2" name="Textfeld 1"/>
        <xdr:cNvSpPr txBox="1"/>
      </xdr:nvSpPr>
      <xdr:spPr>
        <a:xfrm>
          <a:off x="0" y="3174999"/>
          <a:ext cx="5334000" cy="760911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a:solidFill>
                <a:schemeClr val="dk1"/>
              </a:solidFill>
              <a:effectLst/>
              <a:latin typeface="+mn-lt"/>
              <a:ea typeface="+mn-ea"/>
              <a:cs typeface="+mn-cs"/>
            </a:rPr>
            <a:t>Sehr geehrte Nutzerinnen und Nutzer!</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Das gegenständliche Tool dient zur Unterstützung der Wirtschaftlichkeitsberechnung gemäß EPBD. Diese Wirtschaftlichkeitsberechnung folgt dem Gedankengang der betriebswirtschaftlichen Vergleichsrechnung für Energiesysteme nach dynamischen Rechenmethoden. Das Berechnungsverfahren setzt voraus, dass der kalkulatorische Zinssatz und die Preisentwicklungsraten über den Betrachtungszeitraum konstant sind. Ebenfalls wird vorausgesetzt, dass sich die Kosten im Betrachtungszeitraum nur durch die Preisentwicklungsraten ändern. Obwohl es mit Sorgfalt entwickelt wurde, kann nicht garantiert werden, dass die Berechnungen in diesem Tool fehlerfrei sind. Jegliche Haftung oder Verantwortung wird ausdrücklich abgelehnt und liegt ausschließlich bei der Benutzerin oder beim Benutzer. Es darf keine geänderte Version dieser Tabelle weitergegeben werden.</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Dieses Tool ist durch ein Passwort geschützt. Dieser Schutz dient lediglich der Verhinderung von ungewollter Änderung. Die auszufüllenden Zellen sind frei befüllbar [Das Passwort lautet: "oib"].</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Änderungen gegenüber der Vorversion:</a:t>
          </a:r>
        </a:p>
        <a:p>
          <a:r>
            <a:rPr lang="de-AT" sz="1100">
              <a:solidFill>
                <a:schemeClr val="dk1"/>
              </a:solidFill>
              <a:effectLst/>
              <a:latin typeface="+mn-lt"/>
              <a:ea typeface="+mn-ea"/>
              <a:cs typeface="+mn-cs"/>
            </a:rPr>
            <a:t>1. Es wurde auf nachschüssige Zinszahlung umgestellt</a:t>
          </a:r>
        </a:p>
        <a:p>
          <a:r>
            <a:rPr lang="de-AT" sz="1100">
              <a:solidFill>
                <a:schemeClr val="dk1"/>
              </a:solidFill>
              <a:effectLst/>
              <a:latin typeface="+mn-lt"/>
              <a:ea typeface="+mn-ea"/>
              <a:cs typeface="+mn-cs"/>
            </a:rPr>
            <a:t>2. Der Zinssatz ist veränderbar. Es besteht die Wahlmöglichkeit zwischen den in ÖNORM M 7140: 2021 empfohlenen 2,50% und den 2,19% aus der CostOpt.</a:t>
          </a:r>
        </a:p>
        <a:p>
          <a:r>
            <a:rPr lang="de-AT" sz="1100">
              <a:solidFill>
                <a:schemeClr val="dk1"/>
              </a:solidFill>
              <a:effectLst/>
              <a:latin typeface="+mn-lt"/>
              <a:ea typeface="+mn-ea"/>
              <a:cs typeface="+mn-cs"/>
            </a:rPr>
            <a:t>3. Entsorgungskosten können berücksichtigt werden. Diese beziehen sich auf Anlagen, die innerhalb des Betrachtungszeitraums angeschafft wurden. Die Entsorgungskosten von Altanlagen müssen als Investitionskosten angeführt werden.</a:t>
          </a:r>
        </a:p>
        <a:p>
          <a:r>
            <a:rPr lang="de-AT" sz="1100">
              <a:solidFill>
                <a:schemeClr val="dk1"/>
              </a:solidFill>
              <a:effectLst/>
              <a:latin typeface="+mn-lt"/>
              <a:ea typeface="+mn-ea"/>
              <a:cs typeface="+mn-cs"/>
            </a:rPr>
            <a:t>4. Förderungen können für die Berechnung berücksichtigt werden; siehe dazu das Validierungsbeispiel.</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Das Tool dient in keiner Weise kommerziellen Zwecken. Allerdings kann es frühzeitig helfen, falsche Entscheidungen zu treffen, die den Dekarbonisierungszielen zuwider laufen. </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Zur Nutzung verwenden Sie bitte das BSP-Tool. Zum Vergleich mit der alten Version wird auf das alte Beispiel verweisen!</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Es wird ausdrücklich darauf hingewiesen, dass der Einsatz professioneller Programme vermutlich wesentlich höheren Komfort bietet. Auf die Validierung ist dabei zu achten.</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Wir wünschen viel Erfolg bei der Anwendung.</a:t>
          </a:r>
        </a:p>
        <a:p>
          <a:r>
            <a:rPr lang="de-AT" sz="1100">
              <a:solidFill>
                <a:schemeClr val="dk1"/>
              </a:solidFill>
              <a:effectLst/>
              <a:latin typeface="+mn-lt"/>
              <a:ea typeface="+mn-ea"/>
              <a:cs typeface="+mn-cs"/>
            </a:rPr>
            <a:t> </a:t>
          </a:r>
        </a:p>
        <a:p>
          <a:r>
            <a:rPr lang="de-AT" sz="1100">
              <a:solidFill>
                <a:schemeClr val="dk1"/>
              </a:solidFill>
              <a:effectLst/>
              <a:latin typeface="+mn-lt"/>
              <a:ea typeface="+mn-ea"/>
              <a:cs typeface="+mn-cs"/>
            </a:rPr>
            <a:t>Dipl.-Ing. Dr. C. Pöhn</a:t>
          </a:r>
        </a:p>
        <a:p>
          <a:r>
            <a:rPr lang="de-AT" sz="1100">
              <a:solidFill>
                <a:schemeClr val="dk1"/>
              </a:solidFill>
              <a:effectLst/>
              <a:latin typeface="+mn-lt"/>
              <a:ea typeface="+mn-ea"/>
              <a:cs typeface="+mn-cs"/>
            </a:rPr>
            <a:t>Mag. Dr. David Tudiwer</a:t>
          </a:r>
        </a:p>
        <a:p>
          <a:r>
            <a:rPr lang="de-AT" sz="1100">
              <a:solidFill>
                <a:schemeClr val="dk1"/>
              </a:solidFill>
              <a:effectLst/>
              <a:latin typeface="+mn-lt"/>
              <a:ea typeface="+mn-ea"/>
              <a:cs typeface="+mn-cs"/>
            </a:rPr>
            <a:t>MD-BD - KBI </a:t>
          </a:r>
        </a:p>
        <a:p>
          <a:r>
            <a:rPr lang="de-AT" sz="1100">
              <a:solidFill>
                <a:schemeClr val="dk1"/>
              </a:solidFill>
              <a:effectLst/>
              <a:latin typeface="+mn-lt"/>
              <a:ea typeface="+mn-ea"/>
              <a:cs typeface="+mn-cs"/>
            </a:rPr>
            <a:t>Kompetenzzentrum Bauforschung, Regulative Bau, Ingenieurservices, Normen</a:t>
          </a:r>
          <a:endParaRPr lang="de-AT">
            <a:effectLs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19"/>
  <sheetViews>
    <sheetView tabSelected="1" zoomScale="145" zoomScaleNormal="145" workbookViewId="0">
      <selection activeCell="E6" sqref="E6"/>
    </sheetView>
  </sheetViews>
  <sheetFormatPr baseColWidth="10" defaultColWidth="12.7109375" defaultRowHeight="12" customHeight="1" x14ac:dyDescent="0.2"/>
  <cols>
    <col min="1" max="16384" width="12.7109375" style="1"/>
  </cols>
  <sheetData>
    <row r="1" spans="1:6" ht="12" customHeight="1" x14ac:dyDescent="0.2">
      <c r="A1" s="30" t="s">
        <v>20</v>
      </c>
      <c r="B1" s="31"/>
      <c r="C1" s="31"/>
      <c r="D1" s="31"/>
      <c r="E1" s="31"/>
      <c r="F1" s="32"/>
    </row>
    <row r="2" spans="1:6" ht="12" customHeight="1" x14ac:dyDescent="0.2">
      <c r="A2" s="33"/>
      <c r="B2" s="34"/>
      <c r="C2" s="34"/>
      <c r="D2" s="34"/>
      <c r="E2" s="34"/>
      <c r="F2" s="35"/>
    </row>
    <row r="3" spans="1:6" ht="12" customHeight="1" x14ac:dyDescent="0.2">
      <c r="A3" s="36"/>
      <c r="B3" s="37"/>
      <c r="C3" s="37"/>
      <c r="D3" s="37"/>
      <c r="E3" s="37"/>
      <c r="F3" s="38"/>
    </row>
    <row r="5" spans="1:6" ht="12" customHeight="1" x14ac:dyDescent="0.2">
      <c r="B5" s="23" t="s">
        <v>0</v>
      </c>
      <c r="C5" s="29">
        <v>2.5000000000000001E-2</v>
      </c>
      <c r="D5" s="1" t="str">
        <f>VLOOKUP(C5,Verstecken!C6:D7,2,FALSE)</f>
        <v>Gemäß ÖNORM M 7140: 2021</v>
      </c>
    </row>
    <row r="7" spans="1:6" ht="21.95" customHeight="1" x14ac:dyDescent="0.2">
      <c r="B7" s="28" t="str">
        <f>Variantenvergleich!A6</f>
        <v>Investtionskosten + Entsorgungskosten</v>
      </c>
      <c r="C7" s="21" t="str">
        <f>Variantenvergleich!A30</f>
        <v>Verbrauchskosten</v>
      </c>
      <c r="D7" s="21" t="str">
        <f>Variantenvergleich!A45</f>
        <v>Betriebskosten</v>
      </c>
      <c r="E7" s="21" t="s">
        <v>16</v>
      </c>
      <c r="F7" s="21" t="s">
        <v>17</v>
      </c>
    </row>
    <row r="8" spans="1:6" ht="12" customHeight="1" x14ac:dyDescent="0.2">
      <c r="A8" s="22" t="str">
        <f>Variantenvergleich!A1</f>
        <v>Variante 1</v>
      </c>
      <c r="B8" s="12">
        <f>'Variante(1)'!$E$35</f>
        <v>17301.181005031529</v>
      </c>
      <c r="C8" s="12">
        <f>'Variante(1)'!$E$52</f>
        <v>56282.893807001899</v>
      </c>
      <c r="D8" s="12">
        <f>'Variante(1)'!$E$69</f>
        <v>14791.043092857892</v>
      </c>
      <c r="E8" s="12">
        <f>'Variante(1)'!$E$3</f>
        <v>88375.117904891318</v>
      </c>
      <c r="F8" s="13">
        <f>IF(SUM(B8:D8)=0,"---",SUM(B8:D8))</f>
        <v>88375.117904891318</v>
      </c>
    </row>
    <row r="9" spans="1:6" ht="12" customHeight="1" x14ac:dyDescent="0.2">
      <c r="A9" s="22" t="str">
        <f>Variantenvergleich!H1</f>
        <v>Variante 2</v>
      </c>
      <c r="B9" s="12">
        <f>'Variante(2)'!$E$35</f>
        <v>23531.679332848329</v>
      </c>
      <c r="C9" s="12">
        <f>'Variante(2)'!$E$52</f>
        <v>41006.108345101391</v>
      </c>
      <c r="D9" s="12">
        <f>'Variante(2)'!$E$69</f>
        <v>17958.506343105299</v>
      </c>
      <c r="E9" s="12">
        <f>'Variante(2)'!$E$3</f>
        <v>82496.294021055015</v>
      </c>
      <c r="F9" s="13">
        <f t="shared" ref="F9:F12" si="0">IF(SUM(B9:D9)=0,"---",SUM(B9:D9))</f>
        <v>82496.294021055015</v>
      </c>
    </row>
    <row r="10" spans="1:6" ht="12" customHeight="1" x14ac:dyDescent="0.2">
      <c r="A10" s="22" t="str">
        <f>Variantenvergleich!O1</f>
        <v>Variante 3</v>
      </c>
      <c r="B10" s="12">
        <f>'Variante(3)'!$E$35</f>
        <v>17275.769628172518</v>
      </c>
      <c r="C10" s="12">
        <f>'Variante(3)'!$E$52</f>
        <v>56282.893807001899</v>
      </c>
      <c r="D10" s="12">
        <f>'Variante(3)'!$E$69</f>
        <v>14791.043092857892</v>
      </c>
      <c r="E10" s="12">
        <f>'Variante(3)'!$E$3</f>
        <v>88349.7065280323</v>
      </c>
      <c r="F10" s="13">
        <f t="shared" si="0"/>
        <v>88349.7065280323</v>
      </c>
    </row>
    <row r="11" spans="1:6" ht="12" customHeight="1" x14ac:dyDescent="0.2">
      <c r="A11" s="22" t="str">
        <f>Variantenvergleich!V1</f>
        <v>Variante 4</v>
      </c>
      <c r="B11" s="12">
        <f>'Variante(4)'!$E$35</f>
        <v>23531.679332848329</v>
      </c>
      <c r="C11" s="12">
        <f>'Variante(4)'!$E$52</f>
        <v>41006.108345101391</v>
      </c>
      <c r="D11" s="12">
        <f>'Variante(4)'!$E$69</f>
        <v>17958.506343105299</v>
      </c>
      <c r="E11" s="12">
        <f>'Variante(4)'!$E$3</f>
        <v>82496.294021055015</v>
      </c>
      <c r="F11" s="13">
        <f t="shared" si="0"/>
        <v>82496.294021055015</v>
      </c>
    </row>
    <row r="12" spans="1:6" ht="12" customHeight="1" x14ac:dyDescent="0.2">
      <c r="A12" s="22" t="str">
        <f>Variantenvergleich!AC1</f>
        <v>Variante 5</v>
      </c>
      <c r="B12" s="12">
        <f>'Variante(5)'!$E$35</f>
        <v>17275.769628172518</v>
      </c>
      <c r="C12" s="12">
        <f>'Variante(5)'!$E$52</f>
        <v>56282.893807001899</v>
      </c>
      <c r="D12" s="12">
        <f>'Variante(5)'!$E$69</f>
        <v>14791.043092857892</v>
      </c>
      <c r="E12" s="12">
        <f>'Variante(5)'!$E$3</f>
        <v>88349.7065280323</v>
      </c>
      <c r="F12" s="13">
        <f t="shared" si="0"/>
        <v>88349.7065280323</v>
      </c>
    </row>
    <row r="14" spans="1:6" ht="12" customHeight="1" x14ac:dyDescent="0.2">
      <c r="B14" s="7" t="s">
        <v>19</v>
      </c>
      <c r="C14" s="7" t="s">
        <v>18</v>
      </c>
    </row>
    <row r="15" spans="1:6" ht="12" customHeight="1" x14ac:dyDescent="0.2">
      <c r="A15" s="22" t="str">
        <f>A8</f>
        <v>Variante 1</v>
      </c>
      <c r="B15" s="20" t="str">
        <f>IF(E8=F8,"ok","---")</f>
        <v>ok</v>
      </c>
      <c r="C15" s="15">
        <f>IF(ISNUMBER(F8),COUNT(F8:F12)-RANK(F8,$F$8:$F$12)+1,"---")</f>
        <v>5</v>
      </c>
    </row>
    <row r="16" spans="1:6" ht="12" customHeight="1" x14ac:dyDescent="0.2">
      <c r="A16" s="22" t="str">
        <f>A9</f>
        <v>Variante 2</v>
      </c>
      <c r="B16" s="20" t="str">
        <f>IF(E9=F9,"ok","---")</f>
        <v>ok</v>
      </c>
      <c r="C16" s="15">
        <f>IF(ISNUMBER(F9),COUNT(F8:F12)-RANK(F9,$F$8:$F$12)+1,"---")</f>
        <v>2</v>
      </c>
    </row>
    <row r="17" spans="1:3" ht="12" customHeight="1" x14ac:dyDescent="0.2">
      <c r="A17" s="22" t="str">
        <f>A10</f>
        <v>Variante 3</v>
      </c>
      <c r="B17" s="20" t="str">
        <f>IF(E10=F10,"ok","---")</f>
        <v>ok</v>
      </c>
      <c r="C17" s="15">
        <f>IF(ISNUMBER(F10),COUNT(F8:F12)-RANK(F10,$F$8:$F$12)+1,"---")</f>
        <v>4</v>
      </c>
    </row>
    <row r="18" spans="1:3" ht="12" customHeight="1" x14ac:dyDescent="0.2">
      <c r="A18" s="22" t="str">
        <f>A11</f>
        <v>Variante 4</v>
      </c>
      <c r="B18" s="20" t="str">
        <f>IF(E11=F11,"ok","---")</f>
        <v>ok</v>
      </c>
      <c r="C18" s="15">
        <f>IF(ISNUMBER(F11),COUNT(F8:F12)-RANK(F11,$F$8:$F$12)+1,"---")</f>
        <v>2</v>
      </c>
    </row>
    <row r="19" spans="1:3" ht="12" customHeight="1" x14ac:dyDescent="0.2">
      <c r="A19" s="22" t="str">
        <f>A12</f>
        <v>Variante 5</v>
      </c>
      <c r="B19" s="20" t="str">
        <f>IF(E12=F12,"ok","---")</f>
        <v>ok</v>
      </c>
      <c r="C19" s="15">
        <f>IF(ISNUMBER(F12),COUNT(F8:F12)-RANK(F12,$F$8:$F$12)+1,"---")</f>
        <v>4</v>
      </c>
    </row>
  </sheetData>
  <sheetProtection algorithmName="SHA-512" hashValue="wsVhGWsesz+qOHvIUwl1XpE/Amy5TnGlv9tqPwDpm5qIDIUvTiOaWyGa5GFBo1DjKVDWTRrVw1uW90ZzxP0Syw==" saltValue="+JauYM/Bh6otsjZxnQP08Q==" spinCount="100000" sheet="1" objects="1" scenarios="1"/>
  <mergeCells count="1">
    <mergeCell ref="A1:F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Verstecken!$C$6:$C$7</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D7"/>
  <sheetViews>
    <sheetView workbookViewId="0">
      <selection activeCell="D7" sqref="D7"/>
    </sheetView>
  </sheetViews>
  <sheetFormatPr baseColWidth="10" defaultRowHeight="15" x14ac:dyDescent="0.25"/>
  <sheetData>
    <row r="6" spans="3:4" x14ac:dyDescent="0.25">
      <c r="C6" s="27">
        <v>2.3800000000000002E-2</v>
      </c>
      <c r="D6" t="s">
        <v>39</v>
      </c>
    </row>
    <row r="7" spans="3:4" x14ac:dyDescent="0.25">
      <c r="C7" s="27">
        <v>2.5000000000000001E-2</v>
      </c>
      <c r="D7" t="s">
        <v>36</v>
      </c>
    </row>
  </sheetData>
  <sheetProtection algorithmName="SHA-512" hashValue="L1S/LcmDCfG2VPxBurzV3gJoqM5gWnJa441V2Jufu3Q+aZ96jZVxJv9LbgtYailwkI+Ir4IWoBXPzVSB36N+tA==" saltValue="saMkTiKT2ceVcTQY7ugtdA=="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zoomScale="70" zoomScaleNormal="70" workbookViewId="0">
      <selection activeCell="F36" sqref="F36"/>
    </sheetView>
  </sheetViews>
  <sheetFormatPr baseColWidth="10" defaultColWidth="12.7109375" defaultRowHeight="12" customHeight="1" x14ac:dyDescent="0.2"/>
  <cols>
    <col min="1" max="1" width="11.5703125" style="1" customWidth="1"/>
    <col min="2" max="2" width="12.7109375" style="1"/>
    <col min="3" max="3" width="10.85546875" style="1" customWidth="1"/>
    <col min="4" max="4" width="11.7109375" style="1" customWidth="1"/>
    <col min="5" max="5" width="11.85546875" style="1" customWidth="1"/>
    <col min="6" max="6" width="12.5703125" style="1" customWidth="1"/>
    <col min="7" max="7" width="12.7109375" style="1"/>
    <col min="8" max="8" width="11.28515625" style="1" customWidth="1"/>
    <col min="9" max="9" width="12.7109375" style="1"/>
    <col min="10" max="11" width="10.5703125" style="1" customWidth="1"/>
    <col min="12" max="12" width="11.5703125" style="1" customWidth="1"/>
    <col min="13" max="13" width="12.5703125" style="1" customWidth="1"/>
    <col min="14" max="16" width="12.7109375" style="1"/>
    <col min="17" max="17" width="10.42578125" style="1" customWidth="1"/>
    <col min="18" max="18" width="10.85546875" style="1" customWidth="1"/>
    <col min="19" max="19" width="11.5703125" style="1" customWidth="1"/>
    <col min="20" max="21" width="12.7109375" style="1"/>
    <col min="22" max="22" width="11.28515625" style="1" customWidth="1"/>
    <col min="23" max="23" width="12.7109375" style="1"/>
    <col min="24" max="24" width="11" style="1" customWidth="1"/>
    <col min="25" max="25" width="11.42578125" style="1" customWidth="1"/>
    <col min="26" max="26" width="11.85546875" style="1" customWidth="1"/>
    <col min="27" max="30" width="12.7109375" style="1"/>
    <col min="31" max="31" width="10.42578125" style="1" customWidth="1"/>
    <col min="32" max="16384" width="12.7109375" style="1"/>
  </cols>
  <sheetData>
    <row r="1" spans="1:34" ht="12" customHeight="1" x14ac:dyDescent="0.2">
      <c r="A1" s="39" t="s">
        <v>11</v>
      </c>
      <c r="B1" s="40"/>
      <c r="C1" s="40"/>
      <c r="D1" s="40"/>
      <c r="E1" s="40"/>
      <c r="F1" s="40"/>
      <c r="G1" s="24"/>
      <c r="H1" s="39" t="s">
        <v>15</v>
      </c>
      <c r="I1" s="40"/>
      <c r="J1" s="40"/>
      <c r="K1" s="40"/>
      <c r="L1" s="40"/>
      <c r="M1" s="40"/>
      <c r="O1" s="39" t="s">
        <v>14</v>
      </c>
      <c r="P1" s="40"/>
      <c r="Q1" s="40"/>
      <c r="R1" s="40"/>
      <c r="S1" s="40"/>
      <c r="T1" s="40"/>
      <c r="U1" s="24"/>
      <c r="V1" s="39" t="s">
        <v>13</v>
      </c>
      <c r="W1" s="40"/>
      <c r="X1" s="40"/>
      <c r="Y1" s="40"/>
      <c r="Z1" s="40"/>
      <c r="AA1" s="40"/>
      <c r="AB1" s="24"/>
      <c r="AC1" s="39" t="s">
        <v>12</v>
      </c>
      <c r="AD1" s="40"/>
      <c r="AE1" s="40"/>
      <c r="AF1" s="40"/>
      <c r="AG1" s="40"/>
      <c r="AH1" s="40"/>
    </row>
    <row r="2" spans="1:34" ht="12" customHeight="1" x14ac:dyDescent="0.2">
      <c r="A2" s="39"/>
      <c r="B2" s="40"/>
      <c r="C2" s="40"/>
      <c r="D2" s="40"/>
      <c r="E2" s="40"/>
      <c r="F2" s="40"/>
      <c r="G2" s="24"/>
      <c r="H2" s="39"/>
      <c r="I2" s="40"/>
      <c r="J2" s="40"/>
      <c r="K2" s="40"/>
      <c r="L2" s="40"/>
      <c r="M2" s="40"/>
      <c r="O2" s="39"/>
      <c r="P2" s="40"/>
      <c r="Q2" s="40"/>
      <c r="R2" s="40"/>
      <c r="S2" s="40"/>
      <c r="T2" s="40"/>
      <c r="U2" s="24"/>
      <c r="V2" s="39"/>
      <c r="W2" s="40"/>
      <c r="X2" s="40"/>
      <c r="Y2" s="40"/>
      <c r="Z2" s="40"/>
      <c r="AA2" s="40"/>
      <c r="AB2" s="24"/>
      <c r="AC2" s="39"/>
      <c r="AD2" s="40"/>
      <c r="AE2" s="40"/>
      <c r="AF2" s="40"/>
      <c r="AG2" s="40"/>
      <c r="AH2" s="40"/>
    </row>
    <row r="3" spans="1:34" ht="12" customHeight="1" x14ac:dyDescent="0.2">
      <c r="A3" s="39"/>
      <c r="B3" s="40"/>
      <c r="C3" s="40"/>
      <c r="D3" s="40"/>
      <c r="E3" s="40"/>
      <c r="F3" s="40"/>
      <c r="G3" s="24"/>
      <c r="H3" s="39"/>
      <c r="I3" s="40"/>
      <c r="J3" s="40"/>
      <c r="K3" s="40"/>
      <c r="L3" s="40"/>
      <c r="M3" s="40"/>
      <c r="O3" s="39"/>
      <c r="P3" s="40"/>
      <c r="Q3" s="40"/>
      <c r="R3" s="40"/>
      <c r="S3" s="40"/>
      <c r="T3" s="40"/>
      <c r="U3" s="24"/>
      <c r="V3" s="39"/>
      <c r="W3" s="40"/>
      <c r="X3" s="40"/>
      <c r="Y3" s="40"/>
      <c r="Z3" s="40"/>
      <c r="AA3" s="40"/>
      <c r="AB3" s="24"/>
      <c r="AC3" s="39"/>
      <c r="AD3" s="40"/>
      <c r="AE3" s="40"/>
      <c r="AF3" s="40"/>
      <c r="AG3" s="40"/>
      <c r="AH3" s="40"/>
    </row>
    <row r="4" spans="1:34" ht="12" customHeight="1" thickBo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2" customHeight="1" thickTop="1" x14ac:dyDescent="0.2"/>
    <row r="6" spans="1:34" ht="12" customHeight="1" x14ac:dyDescent="0.2">
      <c r="A6" s="1" t="s">
        <v>38</v>
      </c>
      <c r="H6" s="1" t="str">
        <f>$A$6</f>
        <v>Investtionskosten + Entsorgungskosten</v>
      </c>
      <c r="O6" s="1" t="str">
        <f>$A$6</f>
        <v>Investtionskosten + Entsorgungskosten</v>
      </c>
      <c r="V6" s="1" t="str">
        <f>$A$6</f>
        <v>Investtionskosten + Entsorgungskosten</v>
      </c>
      <c r="AC6" s="1" t="str">
        <f>$A$6</f>
        <v>Investtionskosten + Entsorgungskosten</v>
      </c>
    </row>
    <row r="7" spans="1:34" ht="12" customHeight="1" x14ac:dyDescent="0.2">
      <c r="B7" s="9" t="s">
        <v>9</v>
      </c>
      <c r="C7" s="9" t="s">
        <v>3</v>
      </c>
      <c r="D7" s="9" t="s">
        <v>1</v>
      </c>
      <c r="E7" s="9" t="s">
        <v>2</v>
      </c>
      <c r="F7" s="9" t="s">
        <v>37</v>
      </c>
      <c r="I7" s="9" t="s">
        <v>9</v>
      </c>
      <c r="J7" s="9" t="s">
        <v>3</v>
      </c>
      <c r="K7" s="9" t="s">
        <v>1</v>
      </c>
      <c r="L7" s="9" t="s">
        <v>2</v>
      </c>
      <c r="M7" s="9" t="s">
        <v>37</v>
      </c>
      <c r="P7" s="9" t="s">
        <v>9</v>
      </c>
      <c r="Q7" s="9" t="s">
        <v>3</v>
      </c>
      <c r="R7" s="9" t="s">
        <v>1</v>
      </c>
      <c r="S7" s="9" t="s">
        <v>2</v>
      </c>
      <c r="T7" s="9" t="s">
        <v>37</v>
      </c>
      <c r="W7" s="9" t="s">
        <v>9</v>
      </c>
      <c r="X7" s="9" t="s">
        <v>3</v>
      </c>
      <c r="Y7" s="9" t="s">
        <v>1</v>
      </c>
      <c r="Z7" s="9" t="s">
        <v>2</v>
      </c>
      <c r="AA7" s="9" t="s">
        <v>37</v>
      </c>
      <c r="AD7" s="9" t="s">
        <v>9</v>
      </c>
      <c r="AE7" s="9" t="s">
        <v>3</v>
      </c>
      <c r="AF7" s="9" t="s">
        <v>1</v>
      </c>
      <c r="AG7" s="9" t="s">
        <v>2</v>
      </c>
      <c r="AH7" s="9" t="s">
        <v>37</v>
      </c>
    </row>
    <row r="8" spans="1:34" ht="12" customHeight="1" x14ac:dyDescent="0.2">
      <c r="A8" s="7">
        <v>1</v>
      </c>
      <c r="B8" s="25" t="s">
        <v>21</v>
      </c>
      <c r="C8" s="17">
        <v>1750</v>
      </c>
      <c r="D8" s="18">
        <v>50</v>
      </c>
      <c r="E8" s="19">
        <v>3.5000000000000003E-2</v>
      </c>
      <c r="F8" s="17"/>
      <c r="H8" s="7">
        <v>1</v>
      </c>
      <c r="I8" s="25" t="s">
        <v>27</v>
      </c>
      <c r="J8" s="17">
        <v>3000</v>
      </c>
      <c r="K8" s="18">
        <v>30</v>
      </c>
      <c r="L8" s="19">
        <v>3.5000000000000003E-2</v>
      </c>
      <c r="M8" s="17"/>
      <c r="O8" s="7">
        <v>1</v>
      </c>
      <c r="P8" s="25" t="s">
        <v>21</v>
      </c>
      <c r="Q8" s="17">
        <v>1750</v>
      </c>
      <c r="R8" s="18">
        <v>50</v>
      </c>
      <c r="S8" s="19">
        <v>3.5000000000000003E-2</v>
      </c>
      <c r="T8" s="17"/>
      <c r="V8" s="7">
        <v>1</v>
      </c>
      <c r="W8" s="25" t="s">
        <v>27</v>
      </c>
      <c r="X8" s="17">
        <v>3000</v>
      </c>
      <c r="Y8" s="18">
        <v>30</v>
      </c>
      <c r="Z8" s="19">
        <v>3.5000000000000003E-2</v>
      </c>
      <c r="AA8" s="17"/>
      <c r="AC8" s="7">
        <v>1</v>
      </c>
      <c r="AD8" s="25" t="s">
        <v>21</v>
      </c>
      <c r="AE8" s="17">
        <v>1750</v>
      </c>
      <c r="AF8" s="18">
        <v>50</v>
      </c>
      <c r="AG8" s="19">
        <v>3.5000000000000003E-2</v>
      </c>
      <c r="AH8" s="17"/>
    </row>
    <row r="9" spans="1:34" ht="12" customHeight="1" x14ac:dyDescent="0.2">
      <c r="A9" s="7">
        <v>2</v>
      </c>
      <c r="B9" s="25" t="s">
        <v>22</v>
      </c>
      <c r="C9" s="17">
        <v>5000</v>
      </c>
      <c r="D9" s="18">
        <v>18</v>
      </c>
      <c r="E9" s="19">
        <v>3.5000000000000003E-2</v>
      </c>
      <c r="F9" s="17"/>
      <c r="H9" s="7">
        <v>2</v>
      </c>
      <c r="I9" s="25" t="s">
        <v>28</v>
      </c>
      <c r="J9" s="17">
        <v>2500</v>
      </c>
      <c r="K9" s="18">
        <v>50</v>
      </c>
      <c r="L9" s="19">
        <v>3.5000000000000003E-2</v>
      </c>
      <c r="M9" s="17"/>
      <c r="O9" s="7">
        <v>2</v>
      </c>
      <c r="P9" s="25" t="s">
        <v>22</v>
      </c>
      <c r="Q9" s="17">
        <v>5000</v>
      </c>
      <c r="R9" s="18">
        <v>18</v>
      </c>
      <c r="S9" s="19">
        <v>3.5000000000000003E-2</v>
      </c>
      <c r="T9" s="17"/>
      <c r="V9" s="7">
        <v>2</v>
      </c>
      <c r="W9" s="25" t="s">
        <v>28</v>
      </c>
      <c r="X9" s="17">
        <v>2500</v>
      </c>
      <c r="Y9" s="18">
        <v>50</v>
      </c>
      <c r="Z9" s="19">
        <v>3.5000000000000003E-2</v>
      </c>
      <c r="AA9" s="17"/>
      <c r="AC9" s="7">
        <v>2</v>
      </c>
      <c r="AD9" s="25" t="s">
        <v>22</v>
      </c>
      <c r="AE9" s="17">
        <v>5000</v>
      </c>
      <c r="AF9" s="18">
        <v>18</v>
      </c>
      <c r="AG9" s="19">
        <v>3.5000000000000003E-2</v>
      </c>
      <c r="AH9" s="17"/>
    </row>
    <row r="10" spans="1:34" ht="12" customHeight="1" x14ac:dyDescent="0.2">
      <c r="A10" s="7">
        <v>3</v>
      </c>
      <c r="B10" s="25" t="s">
        <v>23</v>
      </c>
      <c r="C10" s="17">
        <v>900</v>
      </c>
      <c r="D10" s="18">
        <v>50</v>
      </c>
      <c r="E10" s="19">
        <v>3.5000000000000003E-2</v>
      </c>
      <c r="F10" s="17"/>
      <c r="H10" s="7">
        <v>3</v>
      </c>
      <c r="I10" s="25" t="s">
        <v>29</v>
      </c>
      <c r="J10" s="17">
        <v>7000</v>
      </c>
      <c r="K10" s="18">
        <v>18</v>
      </c>
      <c r="L10" s="19">
        <v>3.5000000000000003E-2</v>
      </c>
      <c r="M10" s="17"/>
      <c r="O10" s="7">
        <v>3</v>
      </c>
      <c r="P10" s="25" t="s">
        <v>23</v>
      </c>
      <c r="Q10" s="17">
        <v>900</v>
      </c>
      <c r="R10" s="18">
        <v>50</v>
      </c>
      <c r="S10" s="19">
        <v>3.5000000000000003E-2</v>
      </c>
      <c r="T10" s="17"/>
      <c r="V10" s="7">
        <v>3</v>
      </c>
      <c r="W10" s="25" t="s">
        <v>29</v>
      </c>
      <c r="X10" s="17">
        <v>7000</v>
      </c>
      <c r="Y10" s="18">
        <v>18</v>
      </c>
      <c r="Z10" s="19">
        <v>3.5000000000000003E-2</v>
      </c>
      <c r="AA10" s="17"/>
      <c r="AC10" s="7">
        <v>3</v>
      </c>
      <c r="AD10" s="25" t="s">
        <v>23</v>
      </c>
      <c r="AE10" s="17">
        <v>900</v>
      </c>
      <c r="AF10" s="18">
        <v>50</v>
      </c>
      <c r="AG10" s="19">
        <v>3.5000000000000003E-2</v>
      </c>
      <c r="AH10" s="17"/>
    </row>
    <row r="11" spans="1:34" ht="12" customHeight="1" x14ac:dyDescent="0.2">
      <c r="A11" s="7">
        <v>4</v>
      </c>
      <c r="B11" s="25" t="s">
        <v>24</v>
      </c>
      <c r="C11" s="17">
        <v>1500</v>
      </c>
      <c r="D11" s="18">
        <v>15</v>
      </c>
      <c r="E11" s="19">
        <v>3.5000000000000003E-2</v>
      </c>
      <c r="F11" s="17">
        <v>100</v>
      </c>
      <c r="H11" s="7">
        <v>4</v>
      </c>
      <c r="I11" s="25" t="s">
        <v>23</v>
      </c>
      <c r="J11" s="17">
        <v>1500</v>
      </c>
      <c r="K11" s="18">
        <v>50</v>
      </c>
      <c r="L11" s="19">
        <v>3.5000000000000003E-2</v>
      </c>
      <c r="M11" s="17"/>
      <c r="O11" s="7">
        <v>4</v>
      </c>
      <c r="P11" s="25" t="s">
        <v>24</v>
      </c>
      <c r="Q11" s="17">
        <v>1500</v>
      </c>
      <c r="R11" s="18">
        <v>15</v>
      </c>
      <c r="S11" s="19">
        <v>3.5000000000000003E-2</v>
      </c>
      <c r="T11" s="17">
        <v>100</v>
      </c>
      <c r="V11" s="7">
        <v>4</v>
      </c>
      <c r="W11" s="25" t="s">
        <v>23</v>
      </c>
      <c r="X11" s="17">
        <v>1500</v>
      </c>
      <c r="Y11" s="18">
        <v>50</v>
      </c>
      <c r="Z11" s="19">
        <v>3.5000000000000003E-2</v>
      </c>
      <c r="AA11" s="17"/>
      <c r="AC11" s="7">
        <v>4</v>
      </c>
      <c r="AD11" s="25" t="s">
        <v>24</v>
      </c>
      <c r="AE11" s="17">
        <v>1500</v>
      </c>
      <c r="AF11" s="18">
        <v>15</v>
      </c>
      <c r="AG11" s="19">
        <v>3.5000000000000003E-2</v>
      </c>
      <c r="AH11" s="17">
        <v>100</v>
      </c>
    </row>
    <row r="12" spans="1:34" ht="12" customHeight="1" x14ac:dyDescent="0.2">
      <c r="A12" s="7">
        <v>5</v>
      </c>
      <c r="B12" s="25"/>
      <c r="C12" s="17"/>
      <c r="D12" s="18"/>
      <c r="E12" s="19"/>
      <c r="F12" s="17"/>
      <c r="H12" s="7">
        <v>5</v>
      </c>
      <c r="I12" s="25" t="s">
        <v>24</v>
      </c>
      <c r="J12" s="17">
        <v>1500</v>
      </c>
      <c r="K12" s="18">
        <v>15</v>
      </c>
      <c r="L12" s="19">
        <v>2.5000000000000001E-2</v>
      </c>
      <c r="M12" s="17">
        <v>100</v>
      </c>
      <c r="O12" s="7">
        <v>5</v>
      </c>
      <c r="P12" s="25"/>
      <c r="Q12" s="17"/>
      <c r="R12" s="18"/>
      <c r="S12" s="19"/>
      <c r="T12" s="17"/>
      <c r="V12" s="7">
        <v>5</v>
      </c>
      <c r="W12" s="25" t="s">
        <v>24</v>
      </c>
      <c r="X12" s="17">
        <v>1500</v>
      </c>
      <c r="Y12" s="18">
        <v>15</v>
      </c>
      <c r="Z12" s="19">
        <v>2.5000000000000001E-2</v>
      </c>
      <c r="AA12" s="17">
        <v>100</v>
      </c>
      <c r="AC12" s="7">
        <v>5</v>
      </c>
      <c r="AD12" s="25"/>
      <c r="AE12" s="17"/>
      <c r="AF12" s="18"/>
      <c r="AG12" s="19"/>
      <c r="AH12" s="17"/>
    </row>
    <row r="13" spans="1:34" ht="12" customHeight="1" x14ac:dyDescent="0.2">
      <c r="A13" s="7">
        <v>6</v>
      </c>
      <c r="B13" s="25" t="s">
        <v>25</v>
      </c>
      <c r="C13" s="17">
        <v>2500</v>
      </c>
      <c r="D13" s="18">
        <v>18</v>
      </c>
      <c r="E13" s="19">
        <v>3.5000000000000003E-2</v>
      </c>
      <c r="F13" s="17"/>
      <c r="H13" s="7">
        <v>6</v>
      </c>
      <c r="I13" s="25"/>
      <c r="J13" s="17"/>
      <c r="K13" s="18"/>
      <c r="L13" s="19"/>
      <c r="M13" s="17"/>
      <c r="O13" s="7">
        <v>6</v>
      </c>
      <c r="P13" s="25" t="s">
        <v>25</v>
      </c>
      <c r="Q13" s="17">
        <v>2500</v>
      </c>
      <c r="R13" s="18">
        <v>18</v>
      </c>
      <c r="S13" s="19">
        <v>3.5000000000000003E-2</v>
      </c>
      <c r="T13" s="17"/>
      <c r="V13" s="7">
        <v>6</v>
      </c>
      <c r="W13" s="25"/>
      <c r="X13" s="17"/>
      <c r="Y13" s="18"/>
      <c r="Z13" s="19"/>
      <c r="AA13" s="17"/>
      <c r="AC13" s="7">
        <v>6</v>
      </c>
      <c r="AD13" s="25" t="s">
        <v>25</v>
      </c>
      <c r="AE13" s="17">
        <v>2500</v>
      </c>
      <c r="AF13" s="18">
        <v>18</v>
      </c>
      <c r="AG13" s="19">
        <v>3.5000000000000003E-2</v>
      </c>
      <c r="AH13" s="17"/>
    </row>
    <row r="14" spans="1:34" ht="12" customHeight="1" x14ac:dyDescent="0.2">
      <c r="A14" s="7">
        <v>7</v>
      </c>
      <c r="B14" s="16" t="s">
        <v>26</v>
      </c>
      <c r="C14" s="17">
        <f>-500*((1+0.027)/(1+Deckblatt!C5))^2</f>
        <v>-501.95312314098749</v>
      </c>
      <c r="D14" s="18"/>
      <c r="E14" s="19"/>
      <c r="F14" s="17"/>
      <c r="H14" s="7">
        <v>7</v>
      </c>
      <c r="I14" s="25" t="s">
        <v>25</v>
      </c>
      <c r="J14" s="17">
        <v>3300</v>
      </c>
      <c r="K14" s="18">
        <v>18</v>
      </c>
      <c r="L14" s="19">
        <v>3.5000000000000003E-2</v>
      </c>
      <c r="M14" s="17"/>
      <c r="O14" s="7">
        <v>7</v>
      </c>
      <c r="P14" s="16" t="s">
        <v>26</v>
      </c>
      <c r="Q14" s="17">
        <f>-500*((1+0.027)/(1+Deckblatt!S5))^2</f>
        <v>-527.36449999999991</v>
      </c>
      <c r="R14" s="18"/>
      <c r="S14" s="19"/>
      <c r="T14" s="17"/>
      <c r="V14" s="7">
        <v>7</v>
      </c>
      <c r="W14" s="25" t="s">
        <v>25</v>
      </c>
      <c r="X14" s="17">
        <v>3300</v>
      </c>
      <c r="Y14" s="18">
        <v>18</v>
      </c>
      <c r="Z14" s="19">
        <v>3.5000000000000003E-2</v>
      </c>
      <c r="AA14" s="17"/>
      <c r="AC14" s="7">
        <v>7</v>
      </c>
      <c r="AD14" s="16" t="s">
        <v>26</v>
      </c>
      <c r="AE14" s="17">
        <f>-500*((1+0.027)/(1+Deckblatt!AI5))^2</f>
        <v>-527.36449999999991</v>
      </c>
      <c r="AF14" s="18"/>
      <c r="AG14" s="19"/>
      <c r="AH14" s="17"/>
    </row>
    <row r="15" spans="1:34" ht="12" customHeight="1" x14ac:dyDescent="0.2">
      <c r="A15" s="7">
        <v>8</v>
      </c>
      <c r="B15" s="16"/>
      <c r="C15" s="17"/>
      <c r="D15" s="18"/>
      <c r="E15" s="19"/>
      <c r="F15" s="17"/>
      <c r="H15" s="7">
        <v>8</v>
      </c>
      <c r="I15" s="16" t="s">
        <v>26</v>
      </c>
      <c r="J15" s="17">
        <v>-2500</v>
      </c>
      <c r="K15" s="18"/>
      <c r="L15" s="19"/>
      <c r="M15" s="17"/>
      <c r="O15" s="7">
        <v>8</v>
      </c>
      <c r="P15" s="16"/>
      <c r="Q15" s="17"/>
      <c r="R15" s="18"/>
      <c r="S15" s="19"/>
      <c r="T15" s="17"/>
      <c r="V15" s="7">
        <v>8</v>
      </c>
      <c r="W15" s="16" t="s">
        <v>26</v>
      </c>
      <c r="X15" s="17">
        <v>-2500</v>
      </c>
      <c r="Y15" s="18"/>
      <c r="Z15" s="19"/>
      <c r="AA15" s="17"/>
      <c r="AC15" s="7">
        <v>8</v>
      </c>
      <c r="AD15" s="16"/>
      <c r="AE15" s="17"/>
      <c r="AF15" s="18"/>
      <c r="AG15" s="19"/>
      <c r="AH15" s="17"/>
    </row>
    <row r="16" spans="1:34" ht="12" customHeight="1" x14ac:dyDescent="0.2">
      <c r="A16" s="7">
        <v>9</v>
      </c>
      <c r="B16" s="16"/>
      <c r="C16" s="17"/>
      <c r="D16" s="18"/>
      <c r="E16" s="19"/>
      <c r="F16" s="17"/>
      <c r="H16" s="7">
        <v>9</v>
      </c>
      <c r="I16" s="16"/>
      <c r="J16" s="17"/>
      <c r="K16" s="18"/>
      <c r="L16" s="19"/>
      <c r="M16" s="17"/>
      <c r="O16" s="7">
        <v>9</v>
      </c>
      <c r="P16" s="16"/>
      <c r="Q16" s="17"/>
      <c r="R16" s="18"/>
      <c r="S16" s="19"/>
      <c r="T16" s="17"/>
      <c r="V16" s="7">
        <v>9</v>
      </c>
      <c r="W16" s="16"/>
      <c r="X16" s="17"/>
      <c r="Y16" s="18"/>
      <c r="Z16" s="19"/>
      <c r="AA16" s="17"/>
      <c r="AC16" s="7">
        <v>9</v>
      </c>
      <c r="AD16" s="16"/>
      <c r="AE16" s="17"/>
      <c r="AF16" s="18"/>
      <c r="AG16" s="19"/>
      <c r="AH16" s="17"/>
    </row>
    <row r="17" spans="1:34" ht="12" customHeight="1" x14ac:dyDescent="0.2">
      <c r="A17" s="7">
        <v>10</v>
      </c>
      <c r="B17" s="16"/>
      <c r="C17" s="17"/>
      <c r="D17" s="18"/>
      <c r="E17" s="19"/>
      <c r="F17" s="17"/>
      <c r="H17" s="7">
        <v>10</v>
      </c>
      <c r="I17" s="16"/>
      <c r="J17" s="17"/>
      <c r="K17" s="18"/>
      <c r="L17" s="19"/>
      <c r="M17" s="17"/>
      <c r="O17" s="7">
        <v>10</v>
      </c>
      <c r="P17" s="16"/>
      <c r="Q17" s="17"/>
      <c r="R17" s="18"/>
      <c r="S17" s="19"/>
      <c r="T17" s="17"/>
      <c r="V17" s="7">
        <v>10</v>
      </c>
      <c r="W17" s="16"/>
      <c r="X17" s="17"/>
      <c r="Y17" s="18"/>
      <c r="Z17" s="19"/>
      <c r="AA17" s="17"/>
      <c r="AC17" s="7">
        <v>10</v>
      </c>
      <c r="AD17" s="16"/>
      <c r="AE17" s="17"/>
      <c r="AF17" s="18"/>
      <c r="AG17" s="19"/>
      <c r="AH17" s="17"/>
    </row>
    <row r="18" spans="1:34" ht="12" customHeight="1" x14ac:dyDescent="0.2">
      <c r="A18" s="7">
        <v>11</v>
      </c>
      <c r="B18" s="16"/>
      <c r="C18" s="17"/>
      <c r="D18" s="18"/>
      <c r="E18" s="19"/>
      <c r="F18" s="17"/>
      <c r="H18" s="7">
        <v>11</v>
      </c>
      <c r="I18" s="16"/>
      <c r="J18" s="17"/>
      <c r="K18" s="18"/>
      <c r="L18" s="19"/>
      <c r="M18" s="17"/>
      <c r="O18" s="7">
        <v>11</v>
      </c>
      <c r="P18" s="16"/>
      <c r="Q18" s="17"/>
      <c r="R18" s="18"/>
      <c r="S18" s="19"/>
      <c r="T18" s="17"/>
      <c r="V18" s="7">
        <v>11</v>
      </c>
      <c r="W18" s="16"/>
      <c r="X18" s="17"/>
      <c r="Y18" s="18"/>
      <c r="Z18" s="19"/>
      <c r="AA18" s="17"/>
      <c r="AC18" s="7">
        <v>11</v>
      </c>
      <c r="AD18" s="16"/>
      <c r="AE18" s="17"/>
      <c r="AF18" s="18"/>
      <c r="AG18" s="19"/>
      <c r="AH18" s="17"/>
    </row>
    <row r="19" spans="1:34" ht="12" customHeight="1" x14ac:dyDescent="0.2">
      <c r="A19" s="7">
        <v>12</v>
      </c>
      <c r="B19" s="16"/>
      <c r="C19" s="17"/>
      <c r="D19" s="18"/>
      <c r="E19" s="19"/>
      <c r="F19" s="17"/>
      <c r="H19" s="7">
        <v>12</v>
      </c>
      <c r="I19" s="16"/>
      <c r="J19" s="17"/>
      <c r="K19" s="18"/>
      <c r="L19" s="19"/>
      <c r="M19" s="17"/>
      <c r="O19" s="7">
        <v>12</v>
      </c>
      <c r="P19" s="16"/>
      <c r="Q19" s="17"/>
      <c r="R19" s="18"/>
      <c r="S19" s="19"/>
      <c r="T19" s="17"/>
      <c r="V19" s="7">
        <v>12</v>
      </c>
      <c r="W19" s="16"/>
      <c r="X19" s="17"/>
      <c r="Y19" s="18"/>
      <c r="Z19" s="19"/>
      <c r="AA19" s="17"/>
      <c r="AC19" s="7">
        <v>12</v>
      </c>
      <c r="AD19" s="16"/>
      <c r="AE19" s="17"/>
      <c r="AF19" s="18"/>
      <c r="AG19" s="19"/>
      <c r="AH19" s="17"/>
    </row>
    <row r="20" spans="1:34" ht="12" customHeight="1" x14ac:dyDescent="0.2">
      <c r="A20" s="7">
        <v>13</v>
      </c>
      <c r="B20" s="16"/>
      <c r="C20" s="17"/>
      <c r="D20" s="18"/>
      <c r="E20" s="19"/>
      <c r="F20" s="17"/>
      <c r="H20" s="7">
        <v>13</v>
      </c>
      <c r="I20" s="16"/>
      <c r="J20" s="17"/>
      <c r="K20" s="18"/>
      <c r="L20" s="19"/>
      <c r="M20" s="17"/>
      <c r="O20" s="7">
        <v>13</v>
      </c>
      <c r="P20" s="16"/>
      <c r="Q20" s="17"/>
      <c r="R20" s="18"/>
      <c r="S20" s="19"/>
      <c r="T20" s="17"/>
      <c r="V20" s="7">
        <v>13</v>
      </c>
      <c r="W20" s="16"/>
      <c r="X20" s="17"/>
      <c r="Y20" s="18"/>
      <c r="Z20" s="19"/>
      <c r="AA20" s="17"/>
      <c r="AC20" s="7">
        <v>13</v>
      </c>
      <c r="AD20" s="16"/>
      <c r="AE20" s="17"/>
      <c r="AF20" s="18"/>
      <c r="AG20" s="19"/>
      <c r="AH20" s="17"/>
    </row>
    <row r="21" spans="1:34" ht="12" customHeight="1" x14ac:dyDescent="0.2">
      <c r="A21" s="7">
        <v>14</v>
      </c>
      <c r="B21" s="16"/>
      <c r="C21" s="17"/>
      <c r="D21" s="18"/>
      <c r="E21" s="19"/>
      <c r="F21" s="17"/>
      <c r="H21" s="7">
        <v>14</v>
      </c>
      <c r="I21" s="16"/>
      <c r="J21" s="17"/>
      <c r="K21" s="18"/>
      <c r="L21" s="19"/>
      <c r="M21" s="17"/>
      <c r="O21" s="7">
        <v>14</v>
      </c>
      <c r="P21" s="16"/>
      <c r="Q21" s="17"/>
      <c r="R21" s="18"/>
      <c r="S21" s="19"/>
      <c r="T21" s="17"/>
      <c r="V21" s="7">
        <v>14</v>
      </c>
      <c r="W21" s="16"/>
      <c r="X21" s="17"/>
      <c r="Y21" s="18"/>
      <c r="Z21" s="19"/>
      <c r="AA21" s="17"/>
      <c r="AC21" s="7">
        <v>14</v>
      </c>
      <c r="AD21" s="16"/>
      <c r="AE21" s="17"/>
      <c r="AF21" s="18"/>
      <c r="AG21" s="19"/>
      <c r="AH21" s="17"/>
    </row>
    <row r="22" spans="1:34" ht="12" customHeight="1" x14ac:dyDescent="0.2">
      <c r="A22" s="7">
        <v>15</v>
      </c>
      <c r="B22" s="16"/>
      <c r="C22" s="17"/>
      <c r="D22" s="18"/>
      <c r="E22" s="19"/>
      <c r="F22" s="17"/>
      <c r="H22" s="7">
        <v>15</v>
      </c>
      <c r="I22" s="16"/>
      <c r="J22" s="17"/>
      <c r="K22" s="18"/>
      <c r="L22" s="19"/>
      <c r="M22" s="17"/>
      <c r="O22" s="7">
        <v>15</v>
      </c>
      <c r="P22" s="16"/>
      <c r="Q22" s="17"/>
      <c r="R22" s="18"/>
      <c r="S22" s="19"/>
      <c r="T22" s="17"/>
      <c r="V22" s="7">
        <v>15</v>
      </c>
      <c r="W22" s="16"/>
      <c r="X22" s="17"/>
      <c r="Y22" s="18"/>
      <c r="Z22" s="19"/>
      <c r="AA22" s="17"/>
      <c r="AC22" s="7">
        <v>15</v>
      </c>
      <c r="AD22" s="16"/>
      <c r="AE22" s="17"/>
      <c r="AF22" s="18"/>
      <c r="AG22" s="19"/>
      <c r="AH22" s="17"/>
    </row>
    <row r="23" spans="1:34" ht="12" customHeight="1" x14ac:dyDescent="0.2">
      <c r="A23" s="7">
        <v>16</v>
      </c>
      <c r="B23" s="16"/>
      <c r="C23" s="17"/>
      <c r="D23" s="18"/>
      <c r="E23" s="19"/>
      <c r="F23" s="17"/>
      <c r="H23" s="7">
        <v>16</v>
      </c>
      <c r="I23" s="16"/>
      <c r="J23" s="17"/>
      <c r="K23" s="18"/>
      <c r="L23" s="19"/>
      <c r="M23" s="17"/>
      <c r="O23" s="7">
        <v>16</v>
      </c>
      <c r="P23" s="16"/>
      <c r="Q23" s="17"/>
      <c r="R23" s="18"/>
      <c r="S23" s="19"/>
      <c r="T23" s="17"/>
      <c r="V23" s="7">
        <v>16</v>
      </c>
      <c r="W23" s="16"/>
      <c r="X23" s="17"/>
      <c r="Y23" s="18"/>
      <c r="Z23" s="19"/>
      <c r="AA23" s="17"/>
      <c r="AC23" s="7">
        <v>16</v>
      </c>
      <c r="AD23" s="16"/>
      <c r="AE23" s="17"/>
      <c r="AF23" s="18"/>
      <c r="AG23" s="19"/>
      <c r="AH23" s="17"/>
    </row>
    <row r="24" spans="1:34" ht="12" customHeight="1" x14ac:dyDescent="0.2">
      <c r="A24" s="7">
        <v>17</v>
      </c>
      <c r="B24" s="16"/>
      <c r="C24" s="17"/>
      <c r="D24" s="18"/>
      <c r="E24" s="19"/>
      <c r="F24" s="17"/>
      <c r="H24" s="7">
        <v>17</v>
      </c>
      <c r="I24" s="16"/>
      <c r="J24" s="17"/>
      <c r="K24" s="18"/>
      <c r="L24" s="19"/>
      <c r="M24" s="17"/>
      <c r="O24" s="7">
        <v>17</v>
      </c>
      <c r="P24" s="16"/>
      <c r="Q24" s="17"/>
      <c r="R24" s="18"/>
      <c r="S24" s="19"/>
      <c r="T24" s="17"/>
      <c r="V24" s="7">
        <v>17</v>
      </c>
      <c r="W24" s="16"/>
      <c r="X24" s="17"/>
      <c r="Y24" s="18"/>
      <c r="Z24" s="19"/>
      <c r="AA24" s="17"/>
      <c r="AC24" s="7">
        <v>17</v>
      </c>
      <c r="AD24" s="16"/>
      <c r="AE24" s="17"/>
      <c r="AF24" s="18"/>
      <c r="AG24" s="19"/>
      <c r="AH24" s="17"/>
    </row>
    <row r="25" spans="1:34" ht="12" customHeight="1" x14ac:dyDescent="0.2">
      <c r="A25" s="7">
        <v>18</v>
      </c>
      <c r="B25" s="16"/>
      <c r="C25" s="17"/>
      <c r="D25" s="18"/>
      <c r="E25" s="19"/>
      <c r="F25" s="17"/>
      <c r="H25" s="7">
        <v>18</v>
      </c>
      <c r="I25" s="16"/>
      <c r="J25" s="17"/>
      <c r="K25" s="18"/>
      <c r="L25" s="19"/>
      <c r="M25" s="17"/>
      <c r="O25" s="7">
        <v>18</v>
      </c>
      <c r="P25" s="16"/>
      <c r="Q25" s="17"/>
      <c r="R25" s="18"/>
      <c r="S25" s="19"/>
      <c r="T25" s="17"/>
      <c r="V25" s="7">
        <v>18</v>
      </c>
      <c r="W25" s="16"/>
      <c r="X25" s="17"/>
      <c r="Y25" s="18"/>
      <c r="Z25" s="19"/>
      <c r="AA25" s="17"/>
      <c r="AC25" s="7">
        <v>18</v>
      </c>
      <c r="AD25" s="16"/>
      <c r="AE25" s="17"/>
      <c r="AF25" s="18"/>
      <c r="AG25" s="19"/>
      <c r="AH25" s="17"/>
    </row>
    <row r="26" spans="1:34" ht="12" customHeight="1" x14ac:dyDescent="0.2">
      <c r="A26" s="7">
        <v>19</v>
      </c>
      <c r="B26" s="16"/>
      <c r="C26" s="17"/>
      <c r="D26" s="18"/>
      <c r="E26" s="19"/>
      <c r="F26" s="17"/>
      <c r="H26" s="7">
        <v>19</v>
      </c>
      <c r="I26" s="16"/>
      <c r="J26" s="17"/>
      <c r="K26" s="18"/>
      <c r="L26" s="19"/>
      <c r="M26" s="17"/>
      <c r="O26" s="7">
        <v>19</v>
      </c>
      <c r="P26" s="16"/>
      <c r="Q26" s="17"/>
      <c r="R26" s="18"/>
      <c r="S26" s="19"/>
      <c r="T26" s="17"/>
      <c r="V26" s="7">
        <v>19</v>
      </c>
      <c r="W26" s="16"/>
      <c r="X26" s="17"/>
      <c r="Y26" s="18"/>
      <c r="Z26" s="19"/>
      <c r="AA26" s="17"/>
      <c r="AC26" s="7">
        <v>19</v>
      </c>
      <c r="AD26" s="16"/>
      <c r="AE26" s="17"/>
      <c r="AF26" s="18"/>
      <c r="AG26" s="19"/>
      <c r="AH26" s="17"/>
    </row>
    <row r="28" spans="1:34" ht="12" customHeight="1" thickBo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ht="12" customHeight="1" thickTop="1" x14ac:dyDescent="0.2"/>
    <row r="30" spans="1:34" ht="12" customHeight="1" x14ac:dyDescent="0.2">
      <c r="A30" s="1" t="s">
        <v>8</v>
      </c>
      <c r="H30" s="1" t="s">
        <v>8</v>
      </c>
      <c r="O30" s="1" t="s">
        <v>8</v>
      </c>
      <c r="V30" s="1" t="s">
        <v>8</v>
      </c>
      <c r="AC30" s="1" t="s">
        <v>8</v>
      </c>
    </row>
    <row r="31" spans="1:34" ht="12" customHeight="1" x14ac:dyDescent="0.2">
      <c r="B31" s="9" t="s">
        <v>9</v>
      </c>
      <c r="C31" s="9" t="s">
        <v>3</v>
      </c>
      <c r="D31" s="9" t="s">
        <v>1</v>
      </c>
      <c r="E31" s="9" t="s">
        <v>2</v>
      </c>
      <c r="I31" s="9" t="s">
        <v>9</v>
      </c>
      <c r="J31" s="9" t="s">
        <v>3</v>
      </c>
      <c r="K31" s="9" t="s">
        <v>1</v>
      </c>
      <c r="L31" s="9" t="s">
        <v>2</v>
      </c>
      <c r="P31" s="9" t="s">
        <v>9</v>
      </c>
      <c r="Q31" s="9" t="s">
        <v>3</v>
      </c>
      <c r="R31" s="9" t="s">
        <v>1</v>
      </c>
      <c r="S31" s="9" t="s">
        <v>2</v>
      </c>
      <c r="W31" s="9" t="s">
        <v>9</v>
      </c>
      <c r="X31" s="9" t="s">
        <v>3</v>
      </c>
      <c r="Y31" s="9" t="s">
        <v>1</v>
      </c>
      <c r="Z31" s="9" t="s">
        <v>2</v>
      </c>
      <c r="AD31" s="9" t="s">
        <v>9</v>
      </c>
      <c r="AE31" s="9" t="s">
        <v>3</v>
      </c>
      <c r="AF31" s="9" t="s">
        <v>1</v>
      </c>
      <c r="AG31" s="9" t="s">
        <v>2</v>
      </c>
    </row>
    <row r="32" spans="1:34" ht="12" customHeight="1" x14ac:dyDescent="0.2">
      <c r="A32" s="7">
        <v>1</v>
      </c>
      <c r="B32" s="16" t="s">
        <v>30</v>
      </c>
      <c r="C32" s="17">
        <v>1820</v>
      </c>
      <c r="D32" s="18">
        <v>1</v>
      </c>
      <c r="E32" s="19">
        <v>2.7E-2</v>
      </c>
      <c r="H32" s="7">
        <v>1</v>
      </c>
      <c r="I32" s="16" t="s">
        <v>30</v>
      </c>
      <c r="J32" s="17">
        <v>1326</v>
      </c>
      <c r="K32" s="18">
        <v>1</v>
      </c>
      <c r="L32" s="19">
        <v>2.7E-2</v>
      </c>
      <c r="O32" s="7">
        <v>1</v>
      </c>
      <c r="P32" s="16" t="s">
        <v>30</v>
      </c>
      <c r="Q32" s="17">
        <v>1820</v>
      </c>
      <c r="R32" s="18">
        <v>1</v>
      </c>
      <c r="S32" s="19">
        <v>2.7E-2</v>
      </c>
      <c r="V32" s="7">
        <v>1</v>
      </c>
      <c r="W32" s="16" t="s">
        <v>30</v>
      </c>
      <c r="X32" s="17">
        <v>1326</v>
      </c>
      <c r="Y32" s="18">
        <v>1</v>
      </c>
      <c r="Z32" s="19">
        <v>2.7E-2</v>
      </c>
      <c r="AC32" s="7">
        <v>1</v>
      </c>
      <c r="AD32" s="16" t="s">
        <v>30</v>
      </c>
      <c r="AE32" s="17">
        <v>1820</v>
      </c>
      <c r="AF32" s="18">
        <v>1</v>
      </c>
      <c r="AG32" s="19">
        <v>2.7E-2</v>
      </c>
    </row>
    <row r="33" spans="1:34" ht="12" customHeight="1" x14ac:dyDescent="0.2">
      <c r="A33" s="7">
        <v>2</v>
      </c>
      <c r="B33" s="16"/>
      <c r="C33" s="17"/>
      <c r="D33" s="18"/>
      <c r="E33" s="19"/>
      <c r="H33" s="7">
        <v>2</v>
      </c>
      <c r="I33" s="16"/>
      <c r="J33" s="17"/>
      <c r="K33" s="18"/>
      <c r="L33" s="19"/>
      <c r="O33" s="7">
        <v>2</v>
      </c>
      <c r="P33" s="16"/>
      <c r="Q33" s="17"/>
      <c r="R33" s="18"/>
      <c r="S33" s="19"/>
      <c r="V33" s="7">
        <v>2</v>
      </c>
      <c r="W33" s="16"/>
      <c r="X33" s="17"/>
      <c r="Y33" s="18"/>
      <c r="Z33" s="19"/>
      <c r="AC33" s="7">
        <v>2</v>
      </c>
      <c r="AD33" s="16"/>
      <c r="AE33" s="17"/>
      <c r="AF33" s="18"/>
      <c r="AG33" s="19"/>
    </row>
    <row r="34" spans="1:34" ht="12" customHeight="1" x14ac:dyDescent="0.2">
      <c r="A34" s="7">
        <v>3</v>
      </c>
      <c r="B34" s="16"/>
      <c r="C34" s="17"/>
      <c r="D34" s="18"/>
      <c r="E34" s="19"/>
      <c r="H34" s="7">
        <v>3</v>
      </c>
      <c r="I34" s="16"/>
      <c r="J34" s="17"/>
      <c r="K34" s="18"/>
      <c r="L34" s="19"/>
      <c r="O34" s="7">
        <v>3</v>
      </c>
      <c r="P34" s="16"/>
      <c r="Q34" s="17"/>
      <c r="R34" s="18"/>
      <c r="S34" s="19"/>
      <c r="V34" s="7">
        <v>3</v>
      </c>
      <c r="W34" s="16"/>
      <c r="X34" s="17"/>
      <c r="Y34" s="18"/>
      <c r="Z34" s="19"/>
      <c r="AC34" s="7">
        <v>3</v>
      </c>
      <c r="AD34" s="16"/>
      <c r="AE34" s="17"/>
      <c r="AF34" s="18"/>
      <c r="AG34" s="19"/>
    </row>
    <row r="35" spans="1:34" ht="12" customHeight="1" x14ac:dyDescent="0.2">
      <c r="A35" s="7">
        <v>4</v>
      </c>
      <c r="B35" s="16"/>
      <c r="C35" s="17"/>
      <c r="D35" s="18"/>
      <c r="E35" s="19"/>
      <c r="H35" s="7">
        <v>4</v>
      </c>
      <c r="I35" s="16"/>
      <c r="J35" s="17"/>
      <c r="K35" s="18"/>
      <c r="L35" s="19"/>
      <c r="O35" s="7">
        <v>4</v>
      </c>
      <c r="P35" s="16"/>
      <c r="Q35" s="17"/>
      <c r="R35" s="18"/>
      <c r="S35" s="19"/>
      <c r="V35" s="7">
        <v>4</v>
      </c>
      <c r="W35" s="16"/>
      <c r="X35" s="17"/>
      <c r="Y35" s="18"/>
      <c r="Z35" s="19"/>
      <c r="AC35" s="7">
        <v>4</v>
      </c>
      <c r="AD35" s="16"/>
      <c r="AE35" s="17"/>
      <c r="AF35" s="18"/>
      <c r="AG35" s="19"/>
    </row>
    <row r="36" spans="1:34" ht="12" customHeight="1" x14ac:dyDescent="0.2">
      <c r="A36" s="7">
        <v>5</v>
      </c>
      <c r="B36" s="16"/>
      <c r="C36" s="17"/>
      <c r="D36" s="18"/>
      <c r="E36" s="19"/>
      <c r="H36" s="7">
        <v>5</v>
      </c>
      <c r="I36" s="16"/>
      <c r="J36" s="17"/>
      <c r="K36" s="18"/>
      <c r="L36" s="19"/>
      <c r="O36" s="7">
        <v>5</v>
      </c>
      <c r="P36" s="16"/>
      <c r="Q36" s="17"/>
      <c r="R36" s="18"/>
      <c r="S36" s="19"/>
      <c r="V36" s="7">
        <v>5</v>
      </c>
      <c r="W36" s="16"/>
      <c r="X36" s="17"/>
      <c r="Y36" s="18"/>
      <c r="Z36" s="19"/>
      <c r="AC36" s="7">
        <v>5</v>
      </c>
      <c r="AD36" s="16"/>
      <c r="AE36" s="17"/>
      <c r="AF36" s="18"/>
      <c r="AG36" s="19"/>
    </row>
    <row r="37" spans="1:34" ht="12" customHeight="1" x14ac:dyDescent="0.2">
      <c r="A37" s="7">
        <v>6</v>
      </c>
      <c r="B37" s="16"/>
      <c r="C37" s="17"/>
      <c r="D37" s="18"/>
      <c r="E37" s="19"/>
      <c r="H37" s="7">
        <v>6</v>
      </c>
      <c r="I37" s="16"/>
      <c r="J37" s="17"/>
      <c r="K37" s="18"/>
      <c r="L37" s="19"/>
      <c r="O37" s="7">
        <v>6</v>
      </c>
      <c r="P37" s="16"/>
      <c r="Q37" s="17"/>
      <c r="R37" s="18"/>
      <c r="S37" s="19"/>
      <c r="V37" s="7">
        <v>6</v>
      </c>
      <c r="W37" s="16"/>
      <c r="X37" s="17"/>
      <c r="Y37" s="18"/>
      <c r="Z37" s="19"/>
      <c r="AC37" s="7">
        <v>6</v>
      </c>
      <c r="AD37" s="16"/>
      <c r="AE37" s="17"/>
      <c r="AF37" s="18"/>
      <c r="AG37" s="19"/>
    </row>
    <row r="38" spans="1:34" ht="12" customHeight="1" x14ac:dyDescent="0.2">
      <c r="A38" s="7">
        <v>7</v>
      </c>
      <c r="B38" s="16"/>
      <c r="C38" s="17"/>
      <c r="D38" s="18"/>
      <c r="E38" s="19"/>
      <c r="H38" s="7">
        <v>7</v>
      </c>
      <c r="I38" s="16"/>
      <c r="J38" s="17"/>
      <c r="K38" s="18"/>
      <c r="L38" s="19"/>
      <c r="O38" s="7">
        <v>7</v>
      </c>
      <c r="P38" s="16"/>
      <c r="Q38" s="17"/>
      <c r="R38" s="18"/>
      <c r="S38" s="19"/>
      <c r="V38" s="7">
        <v>7</v>
      </c>
      <c r="W38" s="16"/>
      <c r="X38" s="17"/>
      <c r="Y38" s="18"/>
      <c r="Z38" s="19"/>
      <c r="AC38" s="7">
        <v>7</v>
      </c>
      <c r="AD38" s="16"/>
      <c r="AE38" s="17"/>
      <c r="AF38" s="18"/>
      <c r="AG38" s="19"/>
    </row>
    <row r="39" spans="1:34" ht="12" customHeight="1" x14ac:dyDescent="0.2">
      <c r="A39" s="7">
        <v>8</v>
      </c>
      <c r="B39" s="16"/>
      <c r="C39" s="17"/>
      <c r="D39" s="18"/>
      <c r="E39" s="19"/>
      <c r="H39" s="7">
        <v>8</v>
      </c>
      <c r="I39" s="16"/>
      <c r="J39" s="17"/>
      <c r="K39" s="18"/>
      <c r="L39" s="19"/>
      <c r="O39" s="7">
        <v>8</v>
      </c>
      <c r="P39" s="16"/>
      <c r="Q39" s="17"/>
      <c r="R39" s="18"/>
      <c r="S39" s="19"/>
      <c r="V39" s="7">
        <v>8</v>
      </c>
      <c r="W39" s="16"/>
      <c r="X39" s="17"/>
      <c r="Y39" s="18"/>
      <c r="Z39" s="19"/>
      <c r="AC39" s="7">
        <v>8</v>
      </c>
      <c r="AD39" s="16"/>
      <c r="AE39" s="17"/>
      <c r="AF39" s="18"/>
      <c r="AG39" s="19"/>
    </row>
    <row r="40" spans="1:34" ht="12" customHeight="1" x14ac:dyDescent="0.2">
      <c r="A40" s="7">
        <v>9</v>
      </c>
      <c r="B40" s="16"/>
      <c r="C40" s="17"/>
      <c r="D40" s="18"/>
      <c r="E40" s="19"/>
      <c r="H40" s="7">
        <v>9</v>
      </c>
      <c r="I40" s="16"/>
      <c r="J40" s="17"/>
      <c r="K40" s="18"/>
      <c r="L40" s="19"/>
      <c r="O40" s="7">
        <v>9</v>
      </c>
      <c r="P40" s="16"/>
      <c r="Q40" s="17"/>
      <c r="R40" s="18"/>
      <c r="S40" s="19"/>
      <c r="V40" s="7">
        <v>9</v>
      </c>
      <c r="W40" s="16"/>
      <c r="X40" s="17"/>
      <c r="Y40" s="18"/>
      <c r="Z40" s="19"/>
      <c r="AC40" s="7">
        <v>9</v>
      </c>
      <c r="AD40" s="16"/>
      <c r="AE40" s="17"/>
      <c r="AF40" s="18"/>
      <c r="AG40" s="19"/>
    </row>
    <row r="41" spans="1:34" ht="12" customHeight="1" x14ac:dyDescent="0.2">
      <c r="A41" s="7">
        <v>10</v>
      </c>
      <c r="B41" s="16"/>
      <c r="C41" s="17"/>
      <c r="D41" s="18"/>
      <c r="E41" s="19"/>
      <c r="H41" s="7">
        <v>10</v>
      </c>
      <c r="I41" s="16"/>
      <c r="J41" s="17"/>
      <c r="K41" s="18"/>
      <c r="L41" s="19"/>
      <c r="O41" s="7">
        <v>10</v>
      </c>
      <c r="P41" s="16"/>
      <c r="Q41" s="17"/>
      <c r="R41" s="18"/>
      <c r="S41" s="19"/>
      <c r="V41" s="7">
        <v>10</v>
      </c>
      <c r="W41" s="16"/>
      <c r="X41" s="17"/>
      <c r="Y41" s="18"/>
      <c r="Z41" s="19"/>
      <c r="AC41" s="7">
        <v>10</v>
      </c>
      <c r="AD41" s="16"/>
      <c r="AE41" s="17"/>
      <c r="AF41" s="18"/>
      <c r="AG41" s="19"/>
    </row>
    <row r="43" spans="1:34" ht="12" customHeight="1" thickBo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2" customHeight="1" thickTop="1" x14ac:dyDescent="0.2"/>
    <row r="45" spans="1:34" ht="12" customHeight="1" x14ac:dyDescent="0.2">
      <c r="A45" s="1" t="s">
        <v>7</v>
      </c>
      <c r="H45" s="1" t="s">
        <v>7</v>
      </c>
      <c r="O45" s="1" t="s">
        <v>7</v>
      </c>
      <c r="V45" s="1" t="s">
        <v>7</v>
      </c>
      <c r="AC45" s="1" t="s">
        <v>7</v>
      </c>
    </row>
    <row r="46" spans="1:34" ht="12" customHeight="1" x14ac:dyDescent="0.2">
      <c r="B46" s="9" t="s">
        <v>9</v>
      </c>
      <c r="C46" s="9" t="s">
        <v>3</v>
      </c>
      <c r="D46" s="9" t="s">
        <v>1</v>
      </c>
      <c r="E46" s="9" t="s">
        <v>2</v>
      </c>
      <c r="I46" s="9" t="s">
        <v>9</v>
      </c>
      <c r="J46" s="9" t="s">
        <v>3</v>
      </c>
      <c r="K46" s="9" t="s">
        <v>1</v>
      </c>
      <c r="L46" s="9" t="s">
        <v>2</v>
      </c>
      <c r="P46" s="9" t="s">
        <v>9</v>
      </c>
      <c r="Q46" s="9" t="s">
        <v>3</v>
      </c>
      <c r="R46" s="9" t="s">
        <v>1</v>
      </c>
      <c r="S46" s="9" t="s">
        <v>2</v>
      </c>
      <c r="W46" s="9" t="s">
        <v>9</v>
      </c>
      <c r="X46" s="9" t="s">
        <v>3</v>
      </c>
      <c r="Y46" s="9" t="s">
        <v>1</v>
      </c>
      <c r="Z46" s="9" t="s">
        <v>2</v>
      </c>
      <c r="AD46" s="9" t="s">
        <v>9</v>
      </c>
      <c r="AE46" s="9" t="s">
        <v>3</v>
      </c>
      <c r="AF46" s="9" t="s">
        <v>1</v>
      </c>
      <c r="AG46" s="9" t="s">
        <v>2</v>
      </c>
    </row>
    <row r="47" spans="1:34" ht="12" customHeight="1" x14ac:dyDescent="0.2">
      <c r="A47" s="7">
        <v>1</v>
      </c>
      <c r="B47" s="16" t="s">
        <v>31</v>
      </c>
      <c r="C47" s="17">
        <v>150</v>
      </c>
      <c r="D47" s="18">
        <v>1</v>
      </c>
      <c r="E47" s="19">
        <v>3.5000000000000003E-2</v>
      </c>
      <c r="H47" s="7">
        <v>1</v>
      </c>
      <c r="I47" s="16" t="s">
        <v>31</v>
      </c>
      <c r="J47" s="17">
        <v>218</v>
      </c>
      <c r="K47" s="18">
        <v>1</v>
      </c>
      <c r="L47" s="19">
        <v>2.5000000000000001E-2</v>
      </c>
      <c r="O47" s="7">
        <v>1</v>
      </c>
      <c r="P47" s="16" t="s">
        <v>31</v>
      </c>
      <c r="Q47" s="17">
        <v>150</v>
      </c>
      <c r="R47" s="18">
        <v>1</v>
      </c>
      <c r="S47" s="19">
        <v>3.5000000000000003E-2</v>
      </c>
      <c r="V47" s="7">
        <v>1</v>
      </c>
      <c r="W47" s="16" t="s">
        <v>31</v>
      </c>
      <c r="X47" s="17">
        <v>218</v>
      </c>
      <c r="Y47" s="18">
        <v>1</v>
      </c>
      <c r="Z47" s="19">
        <v>2.5000000000000001E-2</v>
      </c>
      <c r="AC47" s="7">
        <v>1</v>
      </c>
      <c r="AD47" s="16" t="s">
        <v>31</v>
      </c>
      <c r="AE47" s="17">
        <v>150</v>
      </c>
      <c r="AF47" s="18">
        <v>1</v>
      </c>
      <c r="AG47" s="19">
        <v>3.5000000000000003E-2</v>
      </c>
    </row>
    <row r="48" spans="1:34" ht="12" customHeight="1" x14ac:dyDescent="0.2">
      <c r="A48" s="7">
        <v>2</v>
      </c>
      <c r="B48" s="16" t="s">
        <v>32</v>
      </c>
      <c r="C48" s="17">
        <v>130</v>
      </c>
      <c r="D48" s="18">
        <v>1</v>
      </c>
      <c r="E48" s="19">
        <v>3.2000000000000001E-2</v>
      </c>
      <c r="H48" s="7">
        <v>2</v>
      </c>
      <c r="I48" s="16" t="s">
        <v>32</v>
      </c>
      <c r="J48" s="17">
        <v>160</v>
      </c>
      <c r="K48" s="18">
        <v>1</v>
      </c>
      <c r="L48" s="19">
        <v>3.2000000000000001E-2</v>
      </c>
      <c r="O48" s="7">
        <v>2</v>
      </c>
      <c r="P48" s="16" t="s">
        <v>32</v>
      </c>
      <c r="Q48" s="17">
        <v>130</v>
      </c>
      <c r="R48" s="18">
        <v>1</v>
      </c>
      <c r="S48" s="19">
        <v>3.2000000000000001E-2</v>
      </c>
      <c r="V48" s="7">
        <v>2</v>
      </c>
      <c r="W48" s="16" t="s">
        <v>32</v>
      </c>
      <c r="X48" s="17">
        <v>160</v>
      </c>
      <c r="Y48" s="18">
        <v>1</v>
      </c>
      <c r="Z48" s="19">
        <v>3.2000000000000001E-2</v>
      </c>
      <c r="AC48" s="7">
        <v>2</v>
      </c>
      <c r="AD48" s="16" t="s">
        <v>32</v>
      </c>
      <c r="AE48" s="17">
        <v>130</v>
      </c>
      <c r="AF48" s="18">
        <v>1</v>
      </c>
      <c r="AG48" s="19">
        <v>3.2000000000000001E-2</v>
      </c>
    </row>
    <row r="49" spans="1:34" ht="12" customHeight="1" x14ac:dyDescent="0.2">
      <c r="A49" s="7">
        <v>3</v>
      </c>
      <c r="B49" s="16" t="s">
        <v>33</v>
      </c>
      <c r="C49" s="17">
        <v>90</v>
      </c>
      <c r="D49" s="18">
        <v>1</v>
      </c>
      <c r="E49" s="19">
        <v>3.2000000000000001E-2</v>
      </c>
      <c r="H49" s="7">
        <v>3</v>
      </c>
      <c r="I49" s="16" t="s">
        <v>33</v>
      </c>
      <c r="J49" s="17">
        <v>90</v>
      </c>
      <c r="K49" s="18">
        <v>1</v>
      </c>
      <c r="L49" s="19">
        <v>3.2000000000000001E-2</v>
      </c>
      <c r="O49" s="7">
        <v>3</v>
      </c>
      <c r="P49" s="16" t="s">
        <v>33</v>
      </c>
      <c r="Q49" s="17">
        <v>90</v>
      </c>
      <c r="R49" s="18">
        <v>1</v>
      </c>
      <c r="S49" s="19">
        <v>3.2000000000000001E-2</v>
      </c>
      <c r="V49" s="7">
        <v>3</v>
      </c>
      <c r="W49" s="16" t="s">
        <v>33</v>
      </c>
      <c r="X49" s="17">
        <v>90</v>
      </c>
      <c r="Y49" s="18">
        <v>1</v>
      </c>
      <c r="Z49" s="19">
        <v>3.2000000000000001E-2</v>
      </c>
      <c r="AC49" s="7">
        <v>3</v>
      </c>
      <c r="AD49" s="16" t="s">
        <v>33</v>
      </c>
      <c r="AE49" s="17">
        <v>90</v>
      </c>
      <c r="AF49" s="18">
        <v>1</v>
      </c>
      <c r="AG49" s="19">
        <v>3.2000000000000001E-2</v>
      </c>
    </row>
    <row r="50" spans="1:34" ht="12" customHeight="1" x14ac:dyDescent="0.2">
      <c r="A50" s="7">
        <v>4</v>
      </c>
      <c r="B50" s="16" t="s">
        <v>34</v>
      </c>
      <c r="C50" s="17">
        <v>50</v>
      </c>
      <c r="D50" s="18">
        <v>1</v>
      </c>
      <c r="E50" s="19">
        <v>3.2000000000000001E-2</v>
      </c>
      <c r="H50" s="7">
        <v>4</v>
      </c>
      <c r="I50" s="16" t="s">
        <v>34</v>
      </c>
      <c r="J50" s="17">
        <v>50</v>
      </c>
      <c r="K50" s="18">
        <v>1</v>
      </c>
      <c r="L50" s="19">
        <v>3.2000000000000001E-2</v>
      </c>
      <c r="O50" s="7">
        <v>4</v>
      </c>
      <c r="P50" s="16" t="s">
        <v>34</v>
      </c>
      <c r="Q50" s="17">
        <v>50</v>
      </c>
      <c r="R50" s="18">
        <v>1</v>
      </c>
      <c r="S50" s="19">
        <v>3.2000000000000001E-2</v>
      </c>
      <c r="V50" s="7">
        <v>4</v>
      </c>
      <c r="W50" s="16" t="s">
        <v>34</v>
      </c>
      <c r="X50" s="17">
        <v>50</v>
      </c>
      <c r="Y50" s="18">
        <v>1</v>
      </c>
      <c r="Z50" s="19">
        <v>3.2000000000000001E-2</v>
      </c>
      <c r="AC50" s="7">
        <v>4</v>
      </c>
      <c r="AD50" s="16" t="s">
        <v>34</v>
      </c>
      <c r="AE50" s="17">
        <v>50</v>
      </c>
      <c r="AF50" s="18">
        <v>1</v>
      </c>
      <c r="AG50" s="19">
        <v>3.2000000000000001E-2</v>
      </c>
    </row>
    <row r="51" spans="1:34" ht="12" customHeight="1" x14ac:dyDescent="0.2">
      <c r="A51" s="7">
        <v>5</v>
      </c>
      <c r="B51" s="26" t="s">
        <v>35</v>
      </c>
      <c r="C51" s="17">
        <v>15</v>
      </c>
      <c r="D51" s="18">
        <v>1</v>
      </c>
      <c r="E51" s="19">
        <v>3.5000000000000003E-2</v>
      </c>
      <c r="H51" s="7">
        <v>5</v>
      </c>
      <c r="I51" s="26" t="s">
        <v>35</v>
      </c>
      <c r="J51" s="17">
        <v>40</v>
      </c>
      <c r="K51" s="18">
        <v>1</v>
      </c>
      <c r="L51" s="19">
        <v>3.5000000000000003E-2</v>
      </c>
      <c r="O51" s="7">
        <v>5</v>
      </c>
      <c r="P51" s="26" t="s">
        <v>35</v>
      </c>
      <c r="Q51" s="17">
        <v>15</v>
      </c>
      <c r="R51" s="18">
        <v>1</v>
      </c>
      <c r="S51" s="19">
        <v>3.5000000000000003E-2</v>
      </c>
      <c r="V51" s="7">
        <v>5</v>
      </c>
      <c r="W51" s="26" t="s">
        <v>35</v>
      </c>
      <c r="X51" s="17">
        <v>40</v>
      </c>
      <c r="Y51" s="18">
        <v>1</v>
      </c>
      <c r="Z51" s="19">
        <v>3.5000000000000003E-2</v>
      </c>
      <c r="AC51" s="7">
        <v>5</v>
      </c>
      <c r="AD51" s="26" t="s">
        <v>35</v>
      </c>
      <c r="AE51" s="17">
        <v>15</v>
      </c>
      <c r="AF51" s="18">
        <v>1</v>
      </c>
      <c r="AG51" s="19">
        <v>3.5000000000000003E-2</v>
      </c>
    </row>
    <row r="52" spans="1:34" ht="12" customHeight="1" x14ac:dyDescent="0.2">
      <c r="A52" s="7">
        <v>6</v>
      </c>
      <c r="B52" s="16"/>
      <c r="C52" s="17"/>
      <c r="D52" s="18"/>
      <c r="E52" s="19"/>
      <c r="H52" s="7">
        <v>6</v>
      </c>
      <c r="I52" s="16"/>
      <c r="J52" s="17"/>
      <c r="K52" s="18"/>
      <c r="L52" s="19"/>
      <c r="O52" s="7">
        <v>6</v>
      </c>
      <c r="P52" s="16"/>
      <c r="Q52" s="17"/>
      <c r="R52" s="18"/>
      <c r="S52" s="19"/>
      <c r="V52" s="7">
        <v>6</v>
      </c>
      <c r="W52" s="16"/>
      <c r="X52" s="17"/>
      <c r="Y52" s="18"/>
      <c r="Z52" s="19"/>
      <c r="AC52" s="7">
        <v>6</v>
      </c>
      <c r="AD52" s="16"/>
      <c r="AE52" s="17"/>
      <c r="AF52" s="18"/>
      <c r="AG52" s="19"/>
    </row>
    <row r="53" spans="1:34" ht="12" customHeight="1" x14ac:dyDescent="0.2">
      <c r="A53" s="7">
        <v>7</v>
      </c>
      <c r="B53" s="16"/>
      <c r="C53" s="17"/>
      <c r="D53" s="18"/>
      <c r="E53" s="19"/>
      <c r="H53" s="7">
        <v>7</v>
      </c>
      <c r="I53" s="16"/>
      <c r="J53" s="17"/>
      <c r="K53" s="18"/>
      <c r="L53" s="19"/>
      <c r="O53" s="7">
        <v>7</v>
      </c>
      <c r="P53" s="16"/>
      <c r="Q53" s="17"/>
      <c r="R53" s="18"/>
      <c r="S53" s="19"/>
      <c r="V53" s="7">
        <v>7</v>
      </c>
      <c r="W53" s="16"/>
      <c r="X53" s="17"/>
      <c r="Y53" s="18"/>
      <c r="Z53" s="19"/>
      <c r="AC53" s="7">
        <v>7</v>
      </c>
      <c r="AD53" s="16"/>
      <c r="AE53" s="17"/>
      <c r="AF53" s="18"/>
      <c r="AG53" s="19"/>
    </row>
    <row r="54" spans="1:34" ht="12" customHeight="1" x14ac:dyDescent="0.2">
      <c r="A54" s="7">
        <v>8</v>
      </c>
      <c r="B54" s="16"/>
      <c r="C54" s="17"/>
      <c r="D54" s="18"/>
      <c r="E54" s="19"/>
      <c r="H54" s="7">
        <v>8</v>
      </c>
      <c r="I54" s="16"/>
      <c r="J54" s="17"/>
      <c r="K54" s="18"/>
      <c r="L54" s="19"/>
      <c r="O54" s="7">
        <v>8</v>
      </c>
      <c r="P54" s="16"/>
      <c r="Q54" s="17"/>
      <c r="R54" s="18"/>
      <c r="S54" s="19"/>
      <c r="V54" s="7">
        <v>8</v>
      </c>
      <c r="W54" s="16"/>
      <c r="X54" s="17"/>
      <c r="Y54" s="18"/>
      <c r="Z54" s="19"/>
      <c r="AC54" s="7">
        <v>8</v>
      </c>
      <c r="AD54" s="16"/>
      <c r="AE54" s="17"/>
      <c r="AF54" s="18"/>
      <c r="AG54" s="19"/>
    </row>
    <row r="55" spans="1:34" ht="12" customHeight="1" x14ac:dyDescent="0.2">
      <c r="A55" s="7">
        <v>9</v>
      </c>
      <c r="B55" s="16"/>
      <c r="C55" s="17"/>
      <c r="D55" s="18"/>
      <c r="E55" s="19"/>
      <c r="H55" s="7">
        <v>9</v>
      </c>
      <c r="I55" s="16"/>
      <c r="J55" s="17"/>
      <c r="K55" s="18"/>
      <c r="L55" s="19"/>
      <c r="O55" s="7">
        <v>9</v>
      </c>
      <c r="P55" s="16"/>
      <c r="Q55" s="17"/>
      <c r="R55" s="18"/>
      <c r="S55" s="19"/>
      <c r="V55" s="7">
        <v>9</v>
      </c>
      <c r="W55" s="16"/>
      <c r="X55" s="17"/>
      <c r="Y55" s="18"/>
      <c r="Z55" s="19"/>
      <c r="AC55" s="7">
        <v>9</v>
      </c>
      <c r="AD55" s="16"/>
      <c r="AE55" s="17"/>
      <c r="AF55" s="18"/>
      <c r="AG55" s="19"/>
    </row>
    <row r="56" spans="1:34" ht="12" customHeight="1" x14ac:dyDescent="0.2">
      <c r="A56" s="7">
        <v>10</v>
      </c>
      <c r="B56" s="16"/>
      <c r="C56" s="17"/>
      <c r="D56" s="18"/>
      <c r="E56" s="19"/>
      <c r="H56" s="7">
        <v>10</v>
      </c>
      <c r="I56" s="16"/>
      <c r="J56" s="17"/>
      <c r="K56" s="18"/>
      <c r="L56" s="19"/>
      <c r="O56" s="7">
        <v>10</v>
      </c>
      <c r="P56" s="16"/>
      <c r="Q56" s="17"/>
      <c r="R56" s="18"/>
      <c r="S56" s="19"/>
      <c r="V56" s="7">
        <v>10</v>
      </c>
      <c r="W56" s="16"/>
      <c r="X56" s="17"/>
      <c r="Y56" s="18"/>
      <c r="Z56" s="19"/>
      <c r="AC56" s="7">
        <v>10</v>
      </c>
      <c r="AD56" s="16"/>
      <c r="AE56" s="17"/>
      <c r="AF56" s="18"/>
      <c r="AG56" s="19"/>
    </row>
    <row r="58" spans="1:34" ht="12" customHeight="1" thickBo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2" customHeight="1" thickTop="1" x14ac:dyDescent="0.2"/>
  </sheetData>
  <sheetProtection algorithmName="SHA-512" hashValue="coCTpuTjpAmuwYxNf5aZIpoO7s3YbvqYP/k83g6qMogGitfuZgF8nxzqwyOPFIUrcAjMLqe/2khSygMg5v1b+A==" saltValue="LcMRYtRbfmPW4nyODgbaLA==" spinCount="100000" sheet="1" objects="1" scenarios="1"/>
  <mergeCells count="5">
    <mergeCell ref="A1:F3"/>
    <mergeCell ref="H1:M3"/>
    <mergeCell ref="O1:T3"/>
    <mergeCell ref="AC1:AH3"/>
    <mergeCell ref="V1:AA3"/>
  </mergeCells>
  <conditionalFormatting sqref="J36">
    <cfRule type="expression" dxfId="1063" priority="1053">
      <formula>0</formula>
    </cfRule>
  </conditionalFormatting>
  <conditionalFormatting sqref="J36">
    <cfRule type="cellIs" dxfId="1062" priority="1052" operator="equal">
      <formula>0</formula>
    </cfRule>
  </conditionalFormatting>
  <conditionalFormatting sqref="L36">
    <cfRule type="cellIs" dxfId="1061" priority="1050" operator="equal">
      <formula>0</formula>
    </cfRule>
  </conditionalFormatting>
  <conditionalFormatting sqref="K36">
    <cfRule type="cellIs" dxfId="1060" priority="1051" operator="equal">
      <formula>0</formula>
    </cfRule>
  </conditionalFormatting>
  <conditionalFormatting sqref="J37">
    <cfRule type="expression" dxfId="1059" priority="1049">
      <formula>0</formula>
    </cfRule>
  </conditionalFormatting>
  <conditionalFormatting sqref="J37">
    <cfRule type="cellIs" dxfId="1058" priority="1048" operator="equal">
      <formula>0</formula>
    </cfRule>
  </conditionalFormatting>
  <conditionalFormatting sqref="L37">
    <cfRule type="cellIs" dxfId="1057" priority="1046" operator="equal">
      <formula>0</formula>
    </cfRule>
  </conditionalFormatting>
  <conditionalFormatting sqref="K37">
    <cfRule type="cellIs" dxfId="1056" priority="1047" operator="equal">
      <formula>0</formula>
    </cfRule>
  </conditionalFormatting>
  <conditionalFormatting sqref="J38">
    <cfRule type="expression" dxfId="1055" priority="1045">
      <formula>0</formula>
    </cfRule>
  </conditionalFormatting>
  <conditionalFormatting sqref="J38">
    <cfRule type="cellIs" dxfId="1054" priority="1044" operator="equal">
      <formula>0</formula>
    </cfRule>
  </conditionalFormatting>
  <conditionalFormatting sqref="L38">
    <cfRule type="cellIs" dxfId="1053" priority="1042" operator="equal">
      <formula>0</formula>
    </cfRule>
  </conditionalFormatting>
  <conditionalFormatting sqref="K38">
    <cfRule type="cellIs" dxfId="1052" priority="1043" operator="equal">
      <formula>0</formula>
    </cfRule>
  </conditionalFormatting>
  <conditionalFormatting sqref="J39">
    <cfRule type="expression" dxfId="1051" priority="1041">
      <formula>0</formula>
    </cfRule>
  </conditionalFormatting>
  <conditionalFormatting sqref="J39">
    <cfRule type="cellIs" dxfId="1050" priority="1040" operator="equal">
      <formula>0</formula>
    </cfRule>
  </conditionalFormatting>
  <conditionalFormatting sqref="L39">
    <cfRule type="cellIs" dxfId="1049" priority="1038" operator="equal">
      <formula>0</formula>
    </cfRule>
  </conditionalFormatting>
  <conditionalFormatting sqref="K39">
    <cfRule type="cellIs" dxfId="1048" priority="1039" operator="equal">
      <formula>0</formula>
    </cfRule>
  </conditionalFormatting>
  <conditionalFormatting sqref="J40">
    <cfRule type="expression" dxfId="1047" priority="1037">
      <formula>0</formula>
    </cfRule>
  </conditionalFormatting>
  <conditionalFormatting sqref="J40">
    <cfRule type="cellIs" dxfId="1046" priority="1036" operator="equal">
      <formula>0</formula>
    </cfRule>
  </conditionalFormatting>
  <conditionalFormatting sqref="L40">
    <cfRule type="cellIs" dxfId="1045" priority="1034" operator="equal">
      <formula>0</formula>
    </cfRule>
  </conditionalFormatting>
  <conditionalFormatting sqref="K40">
    <cfRule type="cellIs" dxfId="1044" priority="1035" operator="equal">
      <formula>0</formula>
    </cfRule>
  </conditionalFormatting>
  <conditionalFormatting sqref="J41">
    <cfRule type="expression" dxfId="1043" priority="1033">
      <formula>0</formula>
    </cfRule>
  </conditionalFormatting>
  <conditionalFormatting sqref="J41">
    <cfRule type="cellIs" dxfId="1042" priority="1032" operator="equal">
      <formula>0</formula>
    </cfRule>
  </conditionalFormatting>
  <conditionalFormatting sqref="L41">
    <cfRule type="cellIs" dxfId="1041" priority="1030" operator="equal">
      <formula>0</formula>
    </cfRule>
  </conditionalFormatting>
  <conditionalFormatting sqref="K41">
    <cfRule type="cellIs" dxfId="1040" priority="1031" operator="equal">
      <formula>0</formula>
    </cfRule>
  </conditionalFormatting>
  <conditionalFormatting sqref="J52">
    <cfRule type="expression" dxfId="1039" priority="1009">
      <formula>0</formula>
    </cfRule>
  </conditionalFormatting>
  <conditionalFormatting sqref="J52">
    <cfRule type="cellIs" dxfId="1038" priority="1008" operator="equal">
      <formula>0</formula>
    </cfRule>
  </conditionalFormatting>
  <conditionalFormatting sqref="L52">
    <cfRule type="cellIs" dxfId="1037" priority="1006" operator="equal">
      <formula>0</formula>
    </cfRule>
  </conditionalFormatting>
  <conditionalFormatting sqref="K52">
    <cfRule type="cellIs" dxfId="1036" priority="1007" operator="equal">
      <formula>0</formula>
    </cfRule>
  </conditionalFormatting>
  <conditionalFormatting sqref="J53">
    <cfRule type="expression" dxfId="1035" priority="1005">
      <formula>0</formula>
    </cfRule>
  </conditionalFormatting>
  <conditionalFormatting sqref="J53">
    <cfRule type="cellIs" dxfId="1034" priority="1004" operator="equal">
      <formula>0</formula>
    </cfRule>
  </conditionalFormatting>
  <conditionalFormatting sqref="L53">
    <cfRule type="cellIs" dxfId="1033" priority="1002" operator="equal">
      <formula>0</formula>
    </cfRule>
  </conditionalFormatting>
  <conditionalFormatting sqref="K53">
    <cfRule type="cellIs" dxfId="1032" priority="1003" operator="equal">
      <formula>0</formula>
    </cfRule>
  </conditionalFormatting>
  <conditionalFormatting sqref="J54">
    <cfRule type="expression" dxfId="1031" priority="1001">
      <formula>0</formula>
    </cfRule>
  </conditionalFormatting>
  <conditionalFormatting sqref="J54">
    <cfRule type="cellIs" dxfId="1030" priority="1000" operator="equal">
      <formula>0</formula>
    </cfRule>
  </conditionalFormatting>
  <conditionalFormatting sqref="L54">
    <cfRule type="cellIs" dxfId="1029" priority="998" operator="equal">
      <formula>0</formula>
    </cfRule>
  </conditionalFormatting>
  <conditionalFormatting sqref="K54">
    <cfRule type="cellIs" dxfId="1028" priority="999" operator="equal">
      <formula>0</formula>
    </cfRule>
  </conditionalFormatting>
  <conditionalFormatting sqref="J55">
    <cfRule type="expression" dxfId="1027" priority="997">
      <formula>0</formula>
    </cfRule>
  </conditionalFormatting>
  <conditionalFormatting sqref="J55">
    <cfRule type="cellIs" dxfId="1026" priority="996" operator="equal">
      <formula>0</formula>
    </cfRule>
  </conditionalFormatting>
  <conditionalFormatting sqref="L55">
    <cfRule type="cellIs" dxfId="1025" priority="994" operator="equal">
      <formula>0</formula>
    </cfRule>
  </conditionalFormatting>
  <conditionalFormatting sqref="K55">
    <cfRule type="cellIs" dxfId="1024" priority="995" operator="equal">
      <formula>0</formula>
    </cfRule>
  </conditionalFormatting>
  <conditionalFormatting sqref="J56">
    <cfRule type="expression" dxfId="1023" priority="993">
      <formula>0</formula>
    </cfRule>
  </conditionalFormatting>
  <conditionalFormatting sqref="J56">
    <cfRule type="cellIs" dxfId="1022" priority="992" operator="equal">
      <formula>0</formula>
    </cfRule>
  </conditionalFormatting>
  <conditionalFormatting sqref="L56">
    <cfRule type="cellIs" dxfId="1021" priority="990" operator="equal">
      <formula>0</formula>
    </cfRule>
  </conditionalFormatting>
  <conditionalFormatting sqref="K56">
    <cfRule type="cellIs" dxfId="1020" priority="991" operator="equal">
      <formula>0</formula>
    </cfRule>
  </conditionalFormatting>
  <conditionalFormatting sqref="J50">
    <cfRule type="cellIs" dxfId="1019" priority="509" operator="equal">
      <formula>0</formula>
    </cfRule>
  </conditionalFormatting>
  <conditionalFormatting sqref="E51">
    <cfRule type="cellIs" dxfId="1018" priority="518" operator="equal">
      <formula>0</formula>
    </cfRule>
  </conditionalFormatting>
  <conditionalFormatting sqref="L25">
    <cfRule type="cellIs" dxfId="1017" priority="1074" operator="equal">
      <formula>0</formula>
    </cfRule>
  </conditionalFormatting>
  <conditionalFormatting sqref="J26">
    <cfRule type="cellIs" dxfId="1016" priority="1072" operator="equal">
      <formula>0</formula>
    </cfRule>
  </conditionalFormatting>
  <conditionalFormatting sqref="L26">
    <cfRule type="cellIs" dxfId="1015" priority="1070" operator="equal">
      <formula>0</formula>
    </cfRule>
  </conditionalFormatting>
  <conditionalFormatting sqref="J33">
    <cfRule type="cellIs" dxfId="1014" priority="1064" operator="equal">
      <formula>0</formula>
    </cfRule>
  </conditionalFormatting>
  <conditionalFormatting sqref="L33">
    <cfRule type="cellIs" dxfId="1013" priority="1062" operator="equal">
      <formula>0</formula>
    </cfRule>
  </conditionalFormatting>
  <conditionalFormatting sqref="J34">
    <cfRule type="cellIs" dxfId="1012" priority="1060" operator="equal">
      <formula>0</formula>
    </cfRule>
  </conditionalFormatting>
  <conditionalFormatting sqref="L34">
    <cfRule type="cellIs" dxfId="1011" priority="1058" operator="equal">
      <formula>0</formula>
    </cfRule>
  </conditionalFormatting>
  <conditionalFormatting sqref="J35">
    <cfRule type="cellIs" dxfId="1010" priority="1056" operator="equal">
      <formula>0</formula>
    </cfRule>
  </conditionalFormatting>
  <conditionalFormatting sqref="L35">
    <cfRule type="cellIs" dxfId="1009" priority="1054" operator="equal">
      <formula>0</formula>
    </cfRule>
  </conditionalFormatting>
  <conditionalFormatting sqref="J47">
    <cfRule type="cellIs" dxfId="1008" priority="505" operator="equal">
      <formula>0</formula>
    </cfRule>
  </conditionalFormatting>
  <conditionalFormatting sqref="E23">
    <cfRule type="cellIs" dxfId="1007" priority="856" operator="equal">
      <formula>0</formula>
    </cfRule>
  </conditionalFormatting>
  <conditionalFormatting sqref="AG10">
    <cfRule type="cellIs" dxfId="1006" priority="344" operator="equal">
      <formula>0</formula>
    </cfRule>
  </conditionalFormatting>
  <conditionalFormatting sqref="J10">
    <cfRule type="expression" dxfId="1005" priority="559">
      <formula>0</formula>
    </cfRule>
  </conditionalFormatting>
  <conditionalFormatting sqref="J10">
    <cfRule type="cellIs" dxfId="1004" priority="558" operator="equal">
      <formula>0</formula>
    </cfRule>
  </conditionalFormatting>
  <conditionalFormatting sqref="K10">
    <cfRule type="cellIs" dxfId="1003" priority="557" operator="equal">
      <formula>0</formula>
    </cfRule>
  </conditionalFormatting>
  <conditionalFormatting sqref="K9">
    <cfRule type="cellIs" dxfId="1002" priority="554" operator="equal">
      <formula>0</formula>
    </cfRule>
  </conditionalFormatting>
  <conditionalFormatting sqref="J8">
    <cfRule type="cellIs" dxfId="1001" priority="552" operator="equal">
      <formula>0</formula>
    </cfRule>
  </conditionalFormatting>
  <conditionalFormatting sqref="L8">
    <cfRule type="cellIs" dxfId="1000" priority="550" operator="equal">
      <formula>0</formula>
    </cfRule>
  </conditionalFormatting>
  <conditionalFormatting sqref="L10">
    <cfRule type="cellIs" dxfId="999" priority="548" operator="equal">
      <formula>0</formula>
    </cfRule>
  </conditionalFormatting>
  <conditionalFormatting sqref="L9">
    <cfRule type="cellIs" dxfId="998" priority="549" operator="equal">
      <formula>0</formula>
    </cfRule>
  </conditionalFormatting>
  <conditionalFormatting sqref="C32">
    <cfRule type="cellIs" dxfId="997" priority="544" operator="equal">
      <formula>0</formula>
    </cfRule>
  </conditionalFormatting>
  <conditionalFormatting sqref="J15">
    <cfRule type="expression" dxfId="996" priority="1117">
      <formula>0</formula>
    </cfRule>
  </conditionalFormatting>
  <conditionalFormatting sqref="J15">
    <cfRule type="cellIs" dxfId="995" priority="1116" operator="equal">
      <formula>0</formula>
    </cfRule>
  </conditionalFormatting>
  <conditionalFormatting sqref="L15">
    <cfRule type="cellIs" dxfId="994" priority="1114" operator="equal">
      <formula>0</formula>
    </cfRule>
  </conditionalFormatting>
  <conditionalFormatting sqref="K15">
    <cfRule type="cellIs" dxfId="993" priority="1115" operator="equal">
      <formula>0</formula>
    </cfRule>
  </conditionalFormatting>
  <conditionalFormatting sqref="J16">
    <cfRule type="expression" dxfId="992" priority="1113">
      <formula>0</formula>
    </cfRule>
  </conditionalFormatting>
  <conditionalFormatting sqref="J16">
    <cfRule type="cellIs" dxfId="991" priority="1112" operator="equal">
      <formula>0</formula>
    </cfRule>
  </conditionalFormatting>
  <conditionalFormatting sqref="L16">
    <cfRule type="cellIs" dxfId="990" priority="1110" operator="equal">
      <formula>0</formula>
    </cfRule>
  </conditionalFormatting>
  <conditionalFormatting sqref="K16">
    <cfRule type="cellIs" dxfId="989" priority="1111" operator="equal">
      <formula>0</formula>
    </cfRule>
  </conditionalFormatting>
  <conditionalFormatting sqref="J17">
    <cfRule type="expression" dxfId="988" priority="1109">
      <formula>0</formula>
    </cfRule>
  </conditionalFormatting>
  <conditionalFormatting sqref="J17">
    <cfRule type="cellIs" dxfId="987" priority="1108" operator="equal">
      <formula>0</formula>
    </cfRule>
  </conditionalFormatting>
  <conditionalFormatting sqref="L17">
    <cfRule type="cellIs" dxfId="986" priority="1106" operator="equal">
      <formula>0</formula>
    </cfRule>
  </conditionalFormatting>
  <conditionalFormatting sqref="K17">
    <cfRule type="cellIs" dxfId="985" priority="1107" operator="equal">
      <formula>0</formula>
    </cfRule>
  </conditionalFormatting>
  <conditionalFormatting sqref="J18">
    <cfRule type="expression" dxfId="984" priority="1105">
      <formula>0</formula>
    </cfRule>
  </conditionalFormatting>
  <conditionalFormatting sqref="J18">
    <cfRule type="cellIs" dxfId="983" priority="1104" operator="equal">
      <formula>0</formula>
    </cfRule>
  </conditionalFormatting>
  <conditionalFormatting sqref="L18">
    <cfRule type="cellIs" dxfId="982" priority="1102" operator="equal">
      <formula>0</formula>
    </cfRule>
  </conditionalFormatting>
  <conditionalFormatting sqref="K18">
    <cfRule type="cellIs" dxfId="981" priority="1103" operator="equal">
      <formula>0</formula>
    </cfRule>
  </conditionalFormatting>
  <conditionalFormatting sqref="J19">
    <cfRule type="expression" dxfId="980" priority="1101">
      <formula>0</formula>
    </cfRule>
  </conditionalFormatting>
  <conditionalFormatting sqref="J19">
    <cfRule type="cellIs" dxfId="979" priority="1100" operator="equal">
      <formula>0</formula>
    </cfRule>
  </conditionalFormatting>
  <conditionalFormatting sqref="L19">
    <cfRule type="cellIs" dxfId="978" priority="1098" operator="equal">
      <formula>0</formula>
    </cfRule>
  </conditionalFormatting>
  <conditionalFormatting sqref="K19">
    <cfRule type="cellIs" dxfId="977" priority="1099" operator="equal">
      <formula>0</formula>
    </cfRule>
  </conditionalFormatting>
  <conditionalFormatting sqref="J20">
    <cfRule type="expression" dxfId="976" priority="1097">
      <formula>0</formula>
    </cfRule>
  </conditionalFormatting>
  <conditionalFormatting sqref="J20">
    <cfRule type="cellIs" dxfId="975" priority="1096" operator="equal">
      <formula>0</formula>
    </cfRule>
  </conditionalFormatting>
  <conditionalFormatting sqref="L20">
    <cfRule type="cellIs" dxfId="974" priority="1094" operator="equal">
      <formula>0</formula>
    </cfRule>
  </conditionalFormatting>
  <conditionalFormatting sqref="K20">
    <cfRule type="cellIs" dxfId="973" priority="1095" operator="equal">
      <formula>0</formula>
    </cfRule>
  </conditionalFormatting>
  <conditionalFormatting sqref="J21">
    <cfRule type="expression" dxfId="972" priority="1093">
      <formula>0</formula>
    </cfRule>
  </conditionalFormatting>
  <conditionalFormatting sqref="J21">
    <cfRule type="cellIs" dxfId="971" priority="1092" operator="equal">
      <formula>0</formula>
    </cfRule>
  </conditionalFormatting>
  <conditionalFormatting sqref="L21">
    <cfRule type="cellIs" dxfId="970" priority="1090" operator="equal">
      <formula>0</formula>
    </cfRule>
  </conditionalFormatting>
  <conditionalFormatting sqref="K21">
    <cfRule type="cellIs" dxfId="969" priority="1091" operator="equal">
      <formula>0</formula>
    </cfRule>
  </conditionalFormatting>
  <conditionalFormatting sqref="J22">
    <cfRule type="expression" dxfId="968" priority="1089">
      <formula>0</formula>
    </cfRule>
  </conditionalFormatting>
  <conditionalFormatting sqref="J22">
    <cfRule type="cellIs" dxfId="967" priority="1088" operator="equal">
      <formula>0</formula>
    </cfRule>
  </conditionalFormatting>
  <conditionalFormatting sqref="L22">
    <cfRule type="cellIs" dxfId="966" priority="1086" operator="equal">
      <formula>0</formula>
    </cfRule>
  </conditionalFormatting>
  <conditionalFormatting sqref="K22">
    <cfRule type="cellIs" dxfId="965" priority="1087" operator="equal">
      <formula>0</formula>
    </cfRule>
  </conditionalFormatting>
  <conditionalFormatting sqref="J23">
    <cfRule type="expression" dxfId="964" priority="1085">
      <formula>0</formula>
    </cfRule>
  </conditionalFormatting>
  <conditionalFormatting sqref="J23">
    <cfRule type="cellIs" dxfId="963" priority="1084" operator="equal">
      <formula>0</formula>
    </cfRule>
  </conditionalFormatting>
  <conditionalFormatting sqref="L23">
    <cfRule type="cellIs" dxfId="962" priority="1082" operator="equal">
      <formula>0</formula>
    </cfRule>
  </conditionalFormatting>
  <conditionalFormatting sqref="K23">
    <cfRule type="cellIs" dxfId="961" priority="1083" operator="equal">
      <formula>0</formula>
    </cfRule>
  </conditionalFormatting>
  <conditionalFormatting sqref="J24">
    <cfRule type="expression" dxfId="960" priority="1081">
      <formula>0</formula>
    </cfRule>
  </conditionalFormatting>
  <conditionalFormatting sqref="J24">
    <cfRule type="cellIs" dxfId="959" priority="1080" operator="equal">
      <formula>0</formula>
    </cfRule>
  </conditionalFormatting>
  <conditionalFormatting sqref="L24">
    <cfRule type="cellIs" dxfId="958" priority="1078" operator="equal">
      <formula>0</formula>
    </cfRule>
  </conditionalFormatting>
  <conditionalFormatting sqref="K24">
    <cfRule type="cellIs" dxfId="957" priority="1079" operator="equal">
      <formula>0</formula>
    </cfRule>
  </conditionalFormatting>
  <conditionalFormatting sqref="J25">
    <cfRule type="expression" dxfId="956" priority="1077">
      <formula>0</formula>
    </cfRule>
  </conditionalFormatting>
  <conditionalFormatting sqref="J25">
    <cfRule type="cellIs" dxfId="955" priority="1076" operator="equal">
      <formula>0</formula>
    </cfRule>
  </conditionalFormatting>
  <conditionalFormatting sqref="K25">
    <cfRule type="cellIs" dxfId="954" priority="1075" operator="equal">
      <formula>0</formula>
    </cfRule>
  </conditionalFormatting>
  <conditionalFormatting sqref="J26">
    <cfRule type="expression" dxfId="953" priority="1073">
      <formula>0</formula>
    </cfRule>
  </conditionalFormatting>
  <conditionalFormatting sqref="K26">
    <cfRule type="cellIs" dxfId="952" priority="1071" operator="equal">
      <formula>0</formula>
    </cfRule>
  </conditionalFormatting>
  <conditionalFormatting sqref="C24">
    <cfRule type="cellIs" dxfId="951" priority="854" operator="equal">
      <formula>0</formula>
    </cfRule>
  </conditionalFormatting>
  <conditionalFormatting sqref="J33">
    <cfRule type="expression" dxfId="950" priority="1065">
      <formula>0</formula>
    </cfRule>
  </conditionalFormatting>
  <conditionalFormatting sqref="K33">
    <cfRule type="cellIs" dxfId="949" priority="1063" operator="equal">
      <formula>0</formula>
    </cfRule>
  </conditionalFormatting>
  <conditionalFormatting sqref="J34">
    <cfRule type="expression" dxfId="948" priority="1061">
      <formula>0</formula>
    </cfRule>
  </conditionalFormatting>
  <conditionalFormatting sqref="K34">
    <cfRule type="cellIs" dxfId="947" priority="1059" operator="equal">
      <formula>0</formula>
    </cfRule>
  </conditionalFormatting>
  <conditionalFormatting sqref="J35">
    <cfRule type="expression" dxfId="946" priority="1057">
      <formula>0</formula>
    </cfRule>
  </conditionalFormatting>
  <conditionalFormatting sqref="K35">
    <cfRule type="cellIs" dxfId="945" priority="1055" operator="equal">
      <formula>0</formula>
    </cfRule>
  </conditionalFormatting>
  <conditionalFormatting sqref="E38">
    <cfRule type="cellIs" dxfId="944" priority="820" operator="equal">
      <formula>0</formula>
    </cfRule>
  </conditionalFormatting>
  <conditionalFormatting sqref="C39">
    <cfRule type="cellIs" dxfId="943" priority="818" operator="equal">
      <formula>0</formula>
    </cfRule>
  </conditionalFormatting>
  <conditionalFormatting sqref="J50">
    <cfRule type="expression" dxfId="942" priority="510">
      <formula>0</formula>
    </cfRule>
  </conditionalFormatting>
  <conditionalFormatting sqref="J47">
    <cfRule type="expression" dxfId="941" priority="506">
      <formula>0</formula>
    </cfRule>
  </conditionalFormatting>
  <conditionalFormatting sqref="J48">
    <cfRule type="cellIs" dxfId="940" priority="514" operator="equal">
      <formula>0</formula>
    </cfRule>
  </conditionalFormatting>
  <conditionalFormatting sqref="L48">
    <cfRule type="cellIs" dxfId="939" priority="500" operator="equal">
      <formula>0</formula>
    </cfRule>
  </conditionalFormatting>
  <conditionalFormatting sqref="L51">
    <cfRule type="cellIs" dxfId="938" priority="497" operator="equal">
      <formula>0</formula>
    </cfRule>
  </conditionalFormatting>
  <conditionalFormatting sqref="L50">
    <cfRule type="cellIs" dxfId="937" priority="496" operator="equal">
      <formula>0</formula>
    </cfRule>
  </conditionalFormatting>
  <conditionalFormatting sqref="Y36">
    <cfRule type="cellIs" dxfId="936" priority="168" operator="equal">
      <formula>0</formula>
    </cfRule>
  </conditionalFormatting>
  <conditionalFormatting sqref="C56">
    <cfRule type="expression" dxfId="935" priority="775">
      <formula>0</formula>
    </cfRule>
  </conditionalFormatting>
  <conditionalFormatting sqref="C56">
    <cfRule type="cellIs" dxfId="934" priority="774" operator="equal">
      <formula>0</formula>
    </cfRule>
  </conditionalFormatting>
  <conditionalFormatting sqref="E56">
    <cfRule type="cellIs" dxfId="933" priority="772" operator="equal">
      <formula>0</formula>
    </cfRule>
  </conditionalFormatting>
  <conditionalFormatting sqref="D56">
    <cfRule type="cellIs" dxfId="932" priority="773" operator="equal">
      <formula>0</formula>
    </cfRule>
  </conditionalFormatting>
  <conditionalFormatting sqref="Y40">
    <cfRule type="cellIs" dxfId="931" priority="152" operator="equal">
      <formula>0</formula>
    </cfRule>
  </conditionalFormatting>
  <conditionalFormatting sqref="X40">
    <cfRule type="cellIs" dxfId="930" priority="153" operator="equal">
      <formula>0</formula>
    </cfRule>
  </conditionalFormatting>
  <conditionalFormatting sqref="Y41">
    <cfRule type="cellIs" dxfId="929" priority="148" operator="equal">
      <formula>0</formula>
    </cfRule>
  </conditionalFormatting>
  <conditionalFormatting sqref="X41">
    <cfRule type="cellIs" dxfId="928" priority="149" operator="equal">
      <formula>0</formula>
    </cfRule>
  </conditionalFormatting>
  <conditionalFormatting sqref="AF36">
    <cfRule type="cellIs" dxfId="927" priority="207" operator="equal">
      <formula>0</formula>
    </cfRule>
  </conditionalFormatting>
  <conditionalFormatting sqref="AG34">
    <cfRule type="cellIs" dxfId="926" priority="214" operator="equal">
      <formula>0</formula>
    </cfRule>
  </conditionalFormatting>
  <conditionalFormatting sqref="Q41">
    <cfRule type="cellIs" dxfId="925" priority="227" operator="equal">
      <formula>0</formula>
    </cfRule>
  </conditionalFormatting>
  <conditionalFormatting sqref="AE37">
    <cfRule type="expression" dxfId="924" priority="205">
      <formula>0</formula>
    </cfRule>
  </conditionalFormatting>
  <conditionalFormatting sqref="AE37">
    <cfRule type="cellIs" dxfId="923" priority="204" operator="equal">
      <formula>0</formula>
    </cfRule>
  </conditionalFormatting>
  <conditionalFormatting sqref="AF18">
    <cfRule type="cellIs" dxfId="922" priority="398" operator="equal">
      <formula>0</formula>
    </cfRule>
  </conditionalFormatting>
  <conditionalFormatting sqref="AE18">
    <cfRule type="cellIs" dxfId="921" priority="399" operator="equal">
      <formula>0</formula>
    </cfRule>
  </conditionalFormatting>
  <conditionalFormatting sqref="J8">
    <cfRule type="expression" dxfId="920" priority="553">
      <formula>0</formula>
    </cfRule>
  </conditionalFormatting>
  <conditionalFormatting sqref="K8">
    <cfRule type="cellIs" dxfId="919" priority="551" operator="equal">
      <formula>0</formula>
    </cfRule>
  </conditionalFormatting>
  <conditionalFormatting sqref="L11">
    <cfRule type="cellIs" dxfId="918" priority="547" operator="equal">
      <formula>0</formula>
    </cfRule>
  </conditionalFormatting>
  <conditionalFormatting sqref="F8:F26">
    <cfRule type="cellIs" dxfId="917" priority="583" operator="equal">
      <formula>0</formula>
    </cfRule>
  </conditionalFormatting>
  <conditionalFormatting sqref="AE19">
    <cfRule type="expression" dxfId="916" priority="396">
      <formula>0</formula>
    </cfRule>
  </conditionalFormatting>
  <conditionalFormatting sqref="AE19">
    <cfRule type="cellIs" dxfId="915" priority="395" operator="equal">
      <formula>0</formula>
    </cfRule>
  </conditionalFormatting>
  <conditionalFormatting sqref="AF19">
    <cfRule type="cellIs" dxfId="914" priority="394" operator="equal">
      <formula>0</formula>
    </cfRule>
  </conditionalFormatting>
  <conditionalFormatting sqref="E17">
    <cfRule type="cellIs" dxfId="913" priority="880" operator="equal">
      <formula>0</formula>
    </cfRule>
  </conditionalFormatting>
  <conditionalFormatting sqref="C18">
    <cfRule type="cellIs" dxfId="912" priority="878" operator="equal">
      <formula>0</formula>
    </cfRule>
  </conditionalFormatting>
  <conditionalFormatting sqref="AG12">
    <cfRule type="cellIs" dxfId="911" priority="342" operator="equal">
      <formula>0</formula>
    </cfRule>
  </conditionalFormatting>
  <conditionalFormatting sqref="AG11">
    <cfRule type="cellIs" dxfId="910" priority="343" operator="equal">
      <formula>0</formula>
    </cfRule>
  </conditionalFormatting>
  <conditionalFormatting sqref="C20">
    <cfRule type="expression" dxfId="909" priority="871">
      <formula>0</formula>
    </cfRule>
  </conditionalFormatting>
  <conditionalFormatting sqref="C20">
    <cfRule type="cellIs" dxfId="908" priority="870" operator="equal">
      <formula>0</formula>
    </cfRule>
  </conditionalFormatting>
  <conditionalFormatting sqref="AF25">
    <cfRule type="cellIs" dxfId="907" priority="370" operator="equal">
      <formula>0</formula>
    </cfRule>
  </conditionalFormatting>
  <conditionalFormatting sqref="AE25">
    <cfRule type="cellIs" dxfId="906" priority="371" operator="equal">
      <formula>0</formula>
    </cfRule>
  </conditionalFormatting>
  <conditionalFormatting sqref="Y25">
    <cfRule type="cellIs" dxfId="905" priority="296" operator="equal">
      <formula>0</formula>
    </cfRule>
  </conditionalFormatting>
  <conditionalFormatting sqref="X25">
    <cfRule type="cellIs" dxfId="904" priority="297" operator="equal">
      <formula>0</formula>
    </cfRule>
  </conditionalFormatting>
  <conditionalFormatting sqref="Y26">
    <cfRule type="cellIs" dxfId="903" priority="292" operator="equal">
      <formula>0</formula>
    </cfRule>
  </conditionalFormatting>
  <conditionalFormatting sqref="X26">
    <cfRule type="cellIs" dxfId="902" priority="293" operator="equal">
      <formula>0</formula>
    </cfRule>
  </conditionalFormatting>
  <conditionalFormatting sqref="AA8:AA26">
    <cfRule type="cellIs" dxfId="901" priority="289" operator="equal">
      <formula>0</formula>
    </cfRule>
  </conditionalFormatting>
  <conditionalFormatting sqref="C14">
    <cfRule type="expression" dxfId="900" priority="895">
      <formula>0</formula>
    </cfRule>
  </conditionalFormatting>
  <conditionalFormatting sqref="C14">
    <cfRule type="cellIs" dxfId="899" priority="894" operator="equal">
      <formula>0</formula>
    </cfRule>
  </conditionalFormatting>
  <conditionalFormatting sqref="E14">
    <cfRule type="cellIs" dxfId="898" priority="892" operator="equal">
      <formula>0</formula>
    </cfRule>
  </conditionalFormatting>
  <conditionalFormatting sqref="D14">
    <cfRule type="cellIs" dxfId="897" priority="893" operator="equal">
      <formula>0</formula>
    </cfRule>
  </conditionalFormatting>
  <conditionalFormatting sqref="C15">
    <cfRule type="expression" dxfId="896" priority="891">
      <formula>0</formula>
    </cfRule>
  </conditionalFormatting>
  <conditionalFormatting sqref="C15">
    <cfRule type="cellIs" dxfId="895" priority="890" operator="equal">
      <formula>0</formula>
    </cfRule>
  </conditionalFormatting>
  <conditionalFormatting sqref="E15">
    <cfRule type="cellIs" dxfId="894" priority="888" operator="equal">
      <formula>0</formula>
    </cfRule>
  </conditionalFormatting>
  <conditionalFormatting sqref="D15">
    <cfRule type="cellIs" dxfId="893" priority="889" operator="equal">
      <formula>0</formula>
    </cfRule>
  </conditionalFormatting>
  <conditionalFormatting sqref="C16">
    <cfRule type="expression" dxfId="892" priority="887">
      <formula>0</formula>
    </cfRule>
  </conditionalFormatting>
  <conditionalFormatting sqref="C16">
    <cfRule type="cellIs" dxfId="891" priority="886" operator="equal">
      <formula>0</formula>
    </cfRule>
  </conditionalFormatting>
  <conditionalFormatting sqref="E16">
    <cfRule type="cellIs" dxfId="890" priority="884" operator="equal">
      <formula>0</formula>
    </cfRule>
  </conditionalFormatting>
  <conditionalFormatting sqref="D16">
    <cfRule type="cellIs" dxfId="889" priority="885" operator="equal">
      <formula>0</formula>
    </cfRule>
  </conditionalFormatting>
  <conditionalFormatting sqref="C17">
    <cfRule type="expression" dxfId="888" priority="883">
      <formula>0</formula>
    </cfRule>
  </conditionalFormatting>
  <conditionalFormatting sqref="C17">
    <cfRule type="cellIs" dxfId="887" priority="882" operator="equal">
      <formula>0</formula>
    </cfRule>
  </conditionalFormatting>
  <conditionalFormatting sqref="D17">
    <cfRule type="cellIs" dxfId="886" priority="881" operator="equal">
      <formula>0</formula>
    </cfRule>
  </conditionalFormatting>
  <conditionalFormatting sqref="C18">
    <cfRule type="expression" dxfId="885" priority="879">
      <formula>0</formula>
    </cfRule>
  </conditionalFormatting>
  <conditionalFormatting sqref="E18">
    <cfRule type="cellIs" dxfId="884" priority="876" operator="equal">
      <formula>0</formula>
    </cfRule>
  </conditionalFormatting>
  <conditionalFormatting sqref="D18">
    <cfRule type="cellIs" dxfId="883" priority="877" operator="equal">
      <formula>0</formula>
    </cfRule>
  </conditionalFormatting>
  <conditionalFormatting sqref="C19">
    <cfRule type="expression" dxfId="882" priority="875">
      <formula>0</formula>
    </cfRule>
  </conditionalFormatting>
  <conditionalFormatting sqref="C19">
    <cfRule type="cellIs" dxfId="881" priority="874" operator="equal">
      <formula>0</formula>
    </cfRule>
  </conditionalFormatting>
  <conditionalFormatting sqref="E19">
    <cfRule type="cellIs" dxfId="880" priority="872" operator="equal">
      <formula>0</formula>
    </cfRule>
  </conditionalFormatting>
  <conditionalFormatting sqref="D19">
    <cfRule type="cellIs" dxfId="879" priority="873" operator="equal">
      <formula>0</formula>
    </cfRule>
  </conditionalFormatting>
  <conditionalFormatting sqref="E20">
    <cfRule type="cellIs" dxfId="878" priority="868" operator="equal">
      <formula>0</formula>
    </cfRule>
  </conditionalFormatting>
  <conditionalFormatting sqref="D20">
    <cfRule type="cellIs" dxfId="877" priority="869" operator="equal">
      <formula>0</formula>
    </cfRule>
  </conditionalFormatting>
  <conditionalFormatting sqref="C21">
    <cfRule type="expression" dxfId="876" priority="867">
      <formula>0</formula>
    </cfRule>
  </conditionalFormatting>
  <conditionalFormatting sqref="C21">
    <cfRule type="cellIs" dxfId="875" priority="866" operator="equal">
      <formula>0</formula>
    </cfRule>
  </conditionalFormatting>
  <conditionalFormatting sqref="E21">
    <cfRule type="cellIs" dxfId="874" priority="864" operator="equal">
      <formula>0</formula>
    </cfRule>
  </conditionalFormatting>
  <conditionalFormatting sqref="D21">
    <cfRule type="cellIs" dxfId="873" priority="865" operator="equal">
      <formula>0</formula>
    </cfRule>
  </conditionalFormatting>
  <conditionalFormatting sqref="C22">
    <cfRule type="expression" dxfId="872" priority="863">
      <formula>0</formula>
    </cfRule>
  </conditionalFormatting>
  <conditionalFormatting sqref="C22">
    <cfRule type="cellIs" dxfId="871" priority="862" operator="equal">
      <formula>0</formula>
    </cfRule>
  </conditionalFormatting>
  <conditionalFormatting sqref="E22">
    <cfRule type="cellIs" dxfId="870" priority="860" operator="equal">
      <formula>0</formula>
    </cfRule>
  </conditionalFormatting>
  <conditionalFormatting sqref="D22">
    <cfRule type="cellIs" dxfId="869" priority="861" operator="equal">
      <formula>0</formula>
    </cfRule>
  </conditionalFormatting>
  <conditionalFormatting sqref="C23">
    <cfRule type="expression" dxfId="868" priority="859">
      <formula>0</formula>
    </cfRule>
  </conditionalFormatting>
  <conditionalFormatting sqref="C23">
    <cfRule type="cellIs" dxfId="867" priority="858" operator="equal">
      <formula>0</formula>
    </cfRule>
  </conditionalFormatting>
  <conditionalFormatting sqref="D23">
    <cfRule type="cellIs" dxfId="866" priority="857" operator="equal">
      <formula>0</formula>
    </cfRule>
  </conditionalFormatting>
  <conditionalFormatting sqref="C24">
    <cfRule type="expression" dxfId="865" priority="855">
      <formula>0</formula>
    </cfRule>
  </conditionalFormatting>
  <conditionalFormatting sqref="E24">
    <cfRule type="cellIs" dxfId="864" priority="852" operator="equal">
      <formula>0</formula>
    </cfRule>
  </conditionalFormatting>
  <conditionalFormatting sqref="D24">
    <cfRule type="cellIs" dxfId="863" priority="853" operator="equal">
      <formula>0</formula>
    </cfRule>
  </conditionalFormatting>
  <conditionalFormatting sqref="C25">
    <cfRule type="expression" dxfId="862" priority="851">
      <formula>0</formula>
    </cfRule>
  </conditionalFormatting>
  <conditionalFormatting sqref="C25">
    <cfRule type="cellIs" dxfId="861" priority="850" operator="equal">
      <formula>0</formula>
    </cfRule>
  </conditionalFormatting>
  <conditionalFormatting sqref="E25">
    <cfRule type="cellIs" dxfId="860" priority="848" operator="equal">
      <formula>0</formula>
    </cfRule>
  </conditionalFormatting>
  <conditionalFormatting sqref="D25">
    <cfRule type="cellIs" dxfId="859" priority="849" operator="equal">
      <formula>0</formula>
    </cfRule>
  </conditionalFormatting>
  <conditionalFormatting sqref="C26">
    <cfRule type="expression" dxfId="858" priority="847">
      <formula>0</formula>
    </cfRule>
  </conditionalFormatting>
  <conditionalFormatting sqref="C26">
    <cfRule type="cellIs" dxfId="857" priority="846" operator="equal">
      <formula>0</formula>
    </cfRule>
  </conditionalFormatting>
  <conditionalFormatting sqref="E26">
    <cfRule type="cellIs" dxfId="856" priority="844" operator="equal">
      <formula>0</formula>
    </cfRule>
  </conditionalFormatting>
  <conditionalFormatting sqref="D26">
    <cfRule type="cellIs" dxfId="855" priority="845" operator="equal">
      <formula>0</formula>
    </cfRule>
  </conditionalFormatting>
  <conditionalFormatting sqref="C33">
    <cfRule type="expression" dxfId="854" priority="843">
      <formula>0</formula>
    </cfRule>
  </conditionalFormatting>
  <conditionalFormatting sqref="C33">
    <cfRule type="cellIs" dxfId="853" priority="842" operator="equal">
      <formula>0</formula>
    </cfRule>
  </conditionalFormatting>
  <conditionalFormatting sqref="E33">
    <cfRule type="cellIs" dxfId="852" priority="840" operator="equal">
      <formula>0</formula>
    </cfRule>
  </conditionalFormatting>
  <conditionalFormatting sqref="D32:D33">
    <cfRule type="cellIs" dxfId="851" priority="841" operator="equal">
      <formula>0</formula>
    </cfRule>
  </conditionalFormatting>
  <conditionalFormatting sqref="C34">
    <cfRule type="expression" dxfId="850" priority="839">
      <formula>0</formula>
    </cfRule>
  </conditionalFormatting>
  <conditionalFormatting sqref="C34">
    <cfRule type="cellIs" dxfId="849" priority="838" operator="equal">
      <formula>0</formula>
    </cfRule>
  </conditionalFormatting>
  <conditionalFormatting sqref="E34">
    <cfRule type="cellIs" dxfId="848" priority="836" operator="equal">
      <formula>0</formula>
    </cfRule>
  </conditionalFormatting>
  <conditionalFormatting sqref="D34">
    <cfRule type="cellIs" dxfId="847" priority="837" operator="equal">
      <formula>0</formula>
    </cfRule>
  </conditionalFormatting>
  <conditionalFormatting sqref="C35">
    <cfRule type="expression" dxfId="846" priority="835">
      <formula>0</formula>
    </cfRule>
  </conditionalFormatting>
  <conditionalFormatting sqref="C35">
    <cfRule type="cellIs" dxfId="845" priority="834" operator="equal">
      <formula>0</formula>
    </cfRule>
  </conditionalFormatting>
  <conditionalFormatting sqref="E35">
    <cfRule type="cellIs" dxfId="844" priority="832" operator="equal">
      <formula>0</formula>
    </cfRule>
  </conditionalFormatting>
  <conditionalFormatting sqref="D35">
    <cfRule type="cellIs" dxfId="843" priority="833" operator="equal">
      <formula>0</formula>
    </cfRule>
  </conditionalFormatting>
  <conditionalFormatting sqref="C36">
    <cfRule type="expression" dxfId="842" priority="831">
      <formula>0</formula>
    </cfRule>
  </conditionalFormatting>
  <conditionalFormatting sqref="C36">
    <cfRule type="cellIs" dxfId="841" priority="830" operator="equal">
      <formula>0</formula>
    </cfRule>
  </conditionalFormatting>
  <conditionalFormatting sqref="E36">
    <cfRule type="cellIs" dxfId="840" priority="828" operator="equal">
      <formula>0</formula>
    </cfRule>
  </conditionalFormatting>
  <conditionalFormatting sqref="D36">
    <cfRule type="cellIs" dxfId="839" priority="829" operator="equal">
      <formula>0</formula>
    </cfRule>
  </conditionalFormatting>
  <conditionalFormatting sqref="C37">
    <cfRule type="expression" dxfId="838" priority="827">
      <formula>0</formula>
    </cfRule>
  </conditionalFormatting>
  <conditionalFormatting sqref="C37">
    <cfRule type="cellIs" dxfId="837" priority="826" operator="equal">
      <formula>0</formula>
    </cfRule>
  </conditionalFormatting>
  <conditionalFormatting sqref="E37">
    <cfRule type="cellIs" dxfId="836" priority="824" operator="equal">
      <formula>0</formula>
    </cfRule>
  </conditionalFormatting>
  <conditionalFormatting sqref="D37">
    <cfRule type="cellIs" dxfId="835" priority="825" operator="equal">
      <formula>0</formula>
    </cfRule>
  </conditionalFormatting>
  <conditionalFormatting sqref="C38">
    <cfRule type="expression" dxfId="834" priority="823">
      <formula>0</formula>
    </cfRule>
  </conditionalFormatting>
  <conditionalFormatting sqref="C38">
    <cfRule type="cellIs" dxfId="833" priority="822" operator="equal">
      <formula>0</formula>
    </cfRule>
  </conditionalFormatting>
  <conditionalFormatting sqref="D38">
    <cfRule type="cellIs" dxfId="832" priority="821" operator="equal">
      <formula>0</formula>
    </cfRule>
  </conditionalFormatting>
  <conditionalFormatting sqref="C39">
    <cfRule type="expression" dxfId="831" priority="819">
      <formula>0</formula>
    </cfRule>
  </conditionalFormatting>
  <conditionalFormatting sqref="E39">
    <cfRule type="cellIs" dxfId="830" priority="816" operator="equal">
      <formula>0</formula>
    </cfRule>
  </conditionalFormatting>
  <conditionalFormatting sqref="D39">
    <cfRule type="cellIs" dxfId="829" priority="817" operator="equal">
      <formula>0</formula>
    </cfRule>
  </conditionalFormatting>
  <conditionalFormatting sqref="C40">
    <cfRule type="expression" dxfId="828" priority="815">
      <formula>0</formula>
    </cfRule>
  </conditionalFormatting>
  <conditionalFormatting sqref="C40">
    <cfRule type="cellIs" dxfId="827" priority="814" operator="equal">
      <formula>0</formula>
    </cfRule>
  </conditionalFormatting>
  <conditionalFormatting sqref="E40">
    <cfRule type="cellIs" dxfId="826" priority="812" operator="equal">
      <formula>0</formula>
    </cfRule>
  </conditionalFormatting>
  <conditionalFormatting sqref="D40">
    <cfRule type="cellIs" dxfId="825" priority="813" operator="equal">
      <formula>0</formula>
    </cfRule>
  </conditionalFormatting>
  <conditionalFormatting sqref="C41">
    <cfRule type="expression" dxfId="824" priority="811">
      <formula>0</formula>
    </cfRule>
  </conditionalFormatting>
  <conditionalFormatting sqref="C41">
    <cfRule type="cellIs" dxfId="823" priority="810" operator="equal">
      <formula>0</formula>
    </cfRule>
  </conditionalFormatting>
  <conditionalFormatting sqref="E41">
    <cfRule type="cellIs" dxfId="822" priority="808" operator="equal">
      <formula>0</formula>
    </cfRule>
  </conditionalFormatting>
  <conditionalFormatting sqref="D41">
    <cfRule type="cellIs" dxfId="821" priority="809" operator="equal">
      <formula>0</formula>
    </cfRule>
  </conditionalFormatting>
  <conditionalFormatting sqref="Y12">
    <cfRule type="cellIs" dxfId="820" priority="283" operator="equal">
      <formula>0</formula>
    </cfRule>
  </conditionalFormatting>
  <conditionalFormatting sqref="X9">
    <cfRule type="cellIs" dxfId="819" priority="269" operator="equal">
      <formula>0</formula>
    </cfRule>
  </conditionalFormatting>
  <conditionalFormatting sqref="X8">
    <cfRule type="expression" dxfId="818" priority="267">
      <formula>0</formula>
    </cfRule>
  </conditionalFormatting>
  <conditionalFormatting sqref="X8">
    <cfRule type="cellIs" dxfId="817" priority="266" operator="equal">
      <formula>0</formula>
    </cfRule>
  </conditionalFormatting>
  <conditionalFormatting sqref="Y13">
    <cfRule type="cellIs" dxfId="816" priority="279" operator="equal">
      <formula>0</formula>
    </cfRule>
  </conditionalFormatting>
  <conditionalFormatting sqref="Y8">
    <cfRule type="cellIs" dxfId="815" priority="265" operator="equal">
      <formula>0</formula>
    </cfRule>
  </conditionalFormatting>
  <conditionalFormatting sqref="Z10">
    <cfRule type="cellIs" dxfId="814" priority="262" operator="equal">
      <formula>0</formula>
    </cfRule>
  </conditionalFormatting>
  <conditionalFormatting sqref="Y14">
    <cfRule type="cellIs" dxfId="813" priority="275" operator="equal">
      <formula>0</formula>
    </cfRule>
  </conditionalFormatting>
  <conditionalFormatting sqref="Z11">
    <cfRule type="cellIs" dxfId="812" priority="261" operator="equal">
      <formula>0</formula>
    </cfRule>
  </conditionalFormatting>
  <conditionalFormatting sqref="R32:R33">
    <cfRule type="cellIs" dxfId="811" priority="258" operator="equal">
      <formula>0</formula>
    </cfRule>
  </conditionalFormatting>
  <conditionalFormatting sqref="Y10">
    <cfRule type="cellIs" dxfId="810" priority="271" operator="equal">
      <formula>0</formula>
    </cfRule>
  </conditionalFormatting>
  <conditionalFormatting sqref="S33">
    <cfRule type="cellIs" dxfId="809" priority="257" operator="equal">
      <formula>0</formula>
    </cfRule>
  </conditionalFormatting>
  <conditionalFormatting sqref="C52">
    <cfRule type="expression" dxfId="808" priority="791">
      <formula>0</formula>
    </cfRule>
  </conditionalFormatting>
  <conditionalFormatting sqref="C52">
    <cfRule type="cellIs" dxfId="807" priority="790" operator="equal">
      <formula>0</formula>
    </cfRule>
  </conditionalFormatting>
  <conditionalFormatting sqref="E52">
    <cfRule type="cellIs" dxfId="806" priority="788" operator="equal">
      <formula>0</formula>
    </cfRule>
  </conditionalFormatting>
  <conditionalFormatting sqref="C53">
    <cfRule type="expression" dxfId="805" priority="787">
      <formula>0</formula>
    </cfRule>
  </conditionalFormatting>
  <conditionalFormatting sqref="C53">
    <cfRule type="cellIs" dxfId="804" priority="786" operator="equal">
      <formula>0</formula>
    </cfRule>
  </conditionalFormatting>
  <conditionalFormatting sqref="E53">
    <cfRule type="cellIs" dxfId="803" priority="784" operator="equal">
      <formula>0</formula>
    </cfRule>
  </conditionalFormatting>
  <conditionalFormatting sqref="D52:D53">
    <cfRule type="cellIs" dxfId="802" priority="785" operator="equal">
      <formula>0</formula>
    </cfRule>
  </conditionalFormatting>
  <conditionalFormatting sqref="C54">
    <cfRule type="expression" dxfId="801" priority="783">
      <formula>0</formula>
    </cfRule>
  </conditionalFormatting>
  <conditionalFormatting sqref="C54">
    <cfRule type="cellIs" dxfId="800" priority="782" operator="equal">
      <formula>0</formula>
    </cfRule>
  </conditionalFormatting>
  <conditionalFormatting sqref="E54">
    <cfRule type="cellIs" dxfId="799" priority="780" operator="equal">
      <formula>0</formula>
    </cfRule>
  </conditionalFormatting>
  <conditionalFormatting sqref="D54">
    <cfRule type="cellIs" dxfId="798" priority="781" operator="equal">
      <formula>0</formula>
    </cfRule>
  </conditionalFormatting>
  <conditionalFormatting sqref="C55">
    <cfRule type="expression" dxfId="797" priority="779">
      <formula>0</formula>
    </cfRule>
  </conditionalFormatting>
  <conditionalFormatting sqref="C55">
    <cfRule type="cellIs" dxfId="796" priority="778" operator="equal">
      <formula>0</formula>
    </cfRule>
  </conditionalFormatting>
  <conditionalFormatting sqref="E55">
    <cfRule type="cellIs" dxfId="795" priority="776" operator="equal">
      <formula>0</formula>
    </cfRule>
  </conditionalFormatting>
  <conditionalFormatting sqref="D55">
    <cfRule type="cellIs" dxfId="794" priority="777" operator="equal">
      <formula>0</formula>
    </cfRule>
  </conditionalFormatting>
  <conditionalFormatting sqref="X36">
    <cfRule type="cellIs" dxfId="793" priority="169" operator="equal">
      <formula>0</formula>
    </cfRule>
  </conditionalFormatting>
  <conditionalFormatting sqref="Q54">
    <cfRule type="expression" dxfId="792" priority="115">
      <formula>0</formula>
    </cfRule>
  </conditionalFormatting>
  <conditionalFormatting sqref="Q54">
    <cfRule type="cellIs" dxfId="791" priority="114" operator="equal">
      <formula>0</formula>
    </cfRule>
  </conditionalFormatting>
  <conditionalFormatting sqref="S54">
    <cfRule type="cellIs" dxfId="790" priority="112" operator="equal">
      <formula>0</formula>
    </cfRule>
  </conditionalFormatting>
  <conditionalFormatting sqref="R54">
    <cfRule type="cellIs" dxfId="789" priority="113" operator="equal">
      <formula>0</formula>
    </cfRule>
  </conditionalFormatting>
  <conditionalFormatting sqref="X32">
    <cfRule type="cellIs" dxfId="788" priority="143" operator="equal">
      <formula>0</formula>
    </cfRule>
  </conditionalFormatting>
  <conditionalFormatting sqref="AE33">
    <cfRule type="expression" dxfId="787" priority="221">
      <formula>0</formula>
    </cfRule>
  </conditionalFormatting>
  <conditionalFormatting sqref="AE33">
    <cfRule type="cellIs" dxfId="786" priority="220" operator="equal">
      <formula>0</formula>
    </cfRule>
  </conditionalFormatting>
  <conditionalFormatting sqref="AG33">
    <cfRule type="cellIs" dxfId="785" priority="218" operator="equal">
      <formula>0</formula>
    </cfRule>
  </conditionalFormatting>
  <conditionalFormatting sqref="AF32:AF33">
    <cfRule type="cellIs" dxfId="784" priority="219" operator="equal">
      <formula>0</formula>
    </cfRule>
  </conditionalFormatting>
  <conditionalFormatting sqref="Y37">
    <cfRule type="cellIs" dxfId="783" priority="164" operator="equal">
      <formula>0</formula>
    </cfRule>
  </conditionalFormatting>
  <conditionalFormatting sqref="R25">
    <cfRule type="cellIs" dxfId="782" priority="448" operator="equal">
      <formula>0</formula>
    </cfRule>
  </conditionalFormatting>
  <conditionalFormatting sqref="R26">
    <cfRule type="cellIs" dxfId="781" priority="444" operator="equal">
      <formula>0</formula>
    </cfRule>
  </conditionalFormatting>
  <conditionalFormatting sqref="Q26">
    <cfRule type="cellIs" dxfId="780" priority="445" operator="equal">
      <formula>0</formula>
    </cfRule>
  </conditionalFormatting>
  <conditionalFormatting sqref="Q48">
    <cfRule type="cellIs" dxfId="779" priority="102" operator="equal">
      <formula>0</formula>
    </cfRule>
  </conditionalFormatting>
  <conditionalFormatting sqref="Q53">
    <cfRule type="cellIs" dxfId="778" priority="118" operator="equal">
      <formula>0</formula>
    </cfRule>
  </conditionalFormatting>
  <conditionalFormatting sqref="R52:R53">
    <cfRule type="cellIs" dxfId="777" priority="117" operator="equal">
      <formula>0</formula>
    </cfRule>
  </conditionalFormatting>
  <conditionalFormatting sqref="S53">
    <cfRule type="cellIs" dxfId="776" priority="116" operator="equal">
      <formula>0</formula>
    </cfRule>
  </conditionalFormatting>
  <conditionalFormatting sqref="Q55">
    <cfRule type="cellIs" dxfId="775" priority="110" operator="equal">
      <formula>0</formula>
    </cfRule>
  </conditionalFormatting>
  <conditionalFormatting sqref="R55">
    <cfRule type="cellIs" dxfId="774" priority="109" operator="equal">
      <formula>0</formula>
    </cfRule>
  </conditionalFormatting>
  <conditionalFormatting sqref="S55">
    <cfRule type="cellIs" dxfId="773" priority="108" operator="equal">
      <formula>0</formula>
    </cfRule>
  </conditionalFormatting>
  <conditionalFormatting sqref="Q56">
    <cfRule type="cellIs" dxfId="772" priority="106" operator="equal">
      <formula>0</formula>
    </cfRule>
  </conditionalFormatting>
  <conditionalFormatting sqref="R56">
    <cfRule type="cellIs" dxfId="771" priority="105" operator="equal">
      <formula>0</formula>
    </cfRule>
  </conditionalFormatting>
  <conditionalFormatting sqref="S56">
    <cfRule type="cellIs" dxfId="770" priority="104" operator="equal">
      <formula>0</formula>
    </cfRule>
  </conditionalFormatting>
  <conditionalFormatting sqref="S47">
    <cfRule type="cellIs" dxfId="769" priority="92" operator="equal">
      <formula>0</formula>
    </cfRule>
  </conditionalFormatting>
  <conditionalFormatting sqref="R47:R51">
    <cfRule type="cellIs" dxfId="768" priority="88" operator="equal">
      <formula>0</formula>
    </cfRule>
  </conditionalFormatting>
  <conditionalFormatting sqref="Q50">
    <cfRule type="cellIs" dxfId="767" priority="98" operator="equal">
      <formula>0</formula>
    </cfRule>
  </conditionalFormatting>
  <conditionalFormatting sqref="Q49">
    <cfRule type="cellIs" dxfId="766" priority="100" operator="equal">
      <formula>0</formula>
    </cfRule>
  </conditionalFormatting>
  <conditionalFormatting sqref="Q51">
    <cfRule type="cellIs" dxfId="765" priority="96" operator="equal">
      <formula>0</formula>
    </cfRule>
  </conditionalFormatting>
  <conditionalFormatting sqref="Q47">
    <cfRule type="cellIs" dxfId="764" priority="94" operator="equal">
      <formula>0</formula>
    </cfRule>
  </conditionalFormatting>
  <conditionalFormatting sqref="S48">
    <cfRule type="cellIs" dxfId="763" priority="93" operator="equal">
      <formula>0</formula>
    </cfRule>
  </conditionalFormatting>
  <conditionalFormatting sqref="S49">
    <cfRule type="cellIs" dxfId="762" priority="91" operator="equal">
      <formula>0</formula>
    </cfRule>
  </conditionalFormatting>
  <conditionalFormatting sqref="S51">
    <cfRule type="cellIs" dxfId="761" priority="90" operator="equal">
      <formula>0</formula>
    </cfRule>
  </conditionalFormatting>
  <conditionalFormatting sqref="S50">
    <cfRule type="cellIs" dxfId="760" priority="89" operator="equal">
      <formula>0</formula>
    </cfRule>
  </conditionalFormatting>
  <conditionalFormatting sqref="X49">
    <cfRule type="cellIs" dxfId="759" priority="84" operator="equal">
      <formula>0</formula>
    </cfRule>
  </conditionalFormatting>
  <conditionalFormatting sqref="Z50">
    <cfRule type="cellIs" dxfId="758" priority="73" operator="equal">
      <formula>0</formula>
    </cfRule>
  </conditionalFormatting>
  <conditionalFormatting sqref="X50">
    <cfRule type="cellIs" dxfId="757" priority="82" operator="equal">
      <formula>0</formula>
    </cfRule>
  </conditionalFormatting>
  <conditionalFormatting sqref="X51">
    <cfRule type="cellIs" dxfId="756" priority="80" operator="equal">
      <formula>0</formula>
    </cfRule>
  </conditionalFormatting>
  <conditionalFormatting sqref="X47">
    <cfRule type="cellIs" dxfId="755" priority="78" operator="equal">
      <formula>0</formula>
    </cfRule>
  </conditionalFormatting>
  <conditionalFormatting sqref="Z48">
    <cfRule type="cellIs" dxfId="754" priority="77" operator="equal">
      <formula>0</formula>
    </cfRule>
  </conditionalFormatting>
  <conditionalFormatting sqref="Z47">
    <cfRule type="cellIs" dxfId="753" priority="76" operator="equal">
      <formula>0</formula>
    </cfRule>
  </conditionalFormatting>
  <conditionalFormatting sqref="Z49">
    <cfRule type="cellIs" dxfId="752" priority="75" operator="equal">
      <formula>0</formula>
    </cfRule>
  </conditionalFormatting>
  <conditionalFormatting sqref="Z51">
    <cfRule type="cellIs" dxfId="751" priority="74" operator="equal">
      <formula>0</formula>
    </cfRule>
  </conditionalFormatting>
  <conditionalFormatting sqref="Y47:Y51">
    <cfRule type="cellIs" dxfId="750" priority="72" operator="equal">
      <formula>0</formula>
    </cfRule>
  </conditionalFormatting>
  <conditionalFormatting sqref="AE52">
    <cfRule type="cellIs" dxfId="749" priority="50" operator="equal">
      <formula>0</formula>
    </cfRule>
  </conditionalFormatting>
  <conditionalFormatting sqref="AE55">
    <cfRule type="cellIs" dxfId="748" priority="39" operator="equal">
      <formula>0</formula>
    </cfRule>
  </conditionalFormatting>
  <conditionalFormatting sqref="AE56">
    <cfRule type="cellIs" dxfId="747" priority="35" operator="equal">
      <formula>0</formula>
    </cfRule>
  </conditionalFormatting>
  <conditionalFormatting sqref="AF56">
    <cfRule type="cellIs" dxfId="746" priority="34" operator="equal">
      <formula>0</formula>
    </cfRule>
  </conditionalFormatting>
  <conditionalFormatting sqref="AG53">
    <cfRule type="cellIs" dxfId="745" priority="45" operator="equal">
      <formula>0</formula>
    </cfRule>
  </conditionalFormatting>
  <conditionalFormatting sqref="AG52">
    <cfRule type="cellIs" dxfId="744" priority="49" operator="equal">
      <formula>0</formula>
    </cfRule>
  </conditionalFormatting>
  <conditionalFormatting sqref="AE53">
    <cfRule type="cellIs" dxfId="743" priority="47" operator="equal">
      <formula>0</formula>
    </cfRule>
  </conditionalFormatting>
  <conditionalFormatting sqref="AF52:AF53">
    <cfRule type="cellIs" dxfId="742" priority="46" operator="equal">
      <formula>0</formula>
    </cfRule>
  </conditionalFormatting>
  <conditionalFormatting sqref="AE54">
    <cfRule type="cellIs" dxfId="741" priority="43" operator="equal">
      <formula>0</formula>
    </cfRule>
  </conditionalFormatting>
  <conditionalFormatting sqref="AF54">
    <cfRule type="cellIs" dxfId="740" priority="42" operator="equal">
      <formula>0</formula>
    </cfRule>
  </conditionalFormatting>
  <conditionalFormatting sqref="AG54">
    <cfRule type="cellIs" dxfId="739" priority="41" operator="equal">
      <formula>0</formula>
    </cfRule>
  </conditionalFormatting>
  <conditionalFormatting sqref="AF55">
    <cfRule type="cellIs" dxfId="738" priority="38" operator="equal">
      <formula>0</formula>
    </cfRule>
  </conditionalFormatting>
  <conditionalFormatting sqref="AG55">
    <cfRule type="cellIs" dxfId="737" priority="37" operator="equal">
      <formula>0</formula>
    </cfRule>
  </conditionalFormatting>
  <conditionalFormatting sqref="AG56">
    <cfRule type="cellIs" dxfId="736" priority="33" operator="equal">
      <formula>0</formula>
    </cfRule>
  </conditionalFormatting>
  <conditionalFormatting sqref="C11">
    <cfRule type="expression" dxfId="735" priority="608">
      <formula>0</formula>
    </cfRule>
  </conditionalFormatting>
  <conditionalFormatting sqref="C11">
    <cfRule type="cellIs" dxfId="734" priority="607" operator="equal">
      <formula>0</formula>
    </cfRule>
  </conditionalFormatting>
  <conditionalFormatting sqref="D11">
    <cfRule type="cellIs" dxfId="733" priority="606" operator="equal">
      <formula>0</formula>
    </cfRule>
  </conditionalFormatting>
  <conditionalFormatting sqref="D12">
    <cfRule type="cellIs" dxfId="732" priority="605" operator="equal">
      <formula>0</formula>
    </cfRule>
  </conditionalFormatting>
  <conditionalFormatting sqref="C13">
    <cfRule type="expression" dxfId="731" priority="604">
      <formula>0</formula>
    </cfRule>
  </conditionalFormatting>
  <conditionalFormatting sqref="C13">
    <cfRule type="cellIs" dxfId="730" priority="603" operator="equal">
      <formula>0</formula>
    </cfRule>
  </conditionalFormatting>
  <conditionalFormatting sqref="D13">
    <cfRule type="cellIs" dxfId="729" priority="602" operator="equal">
      <formula>0</formula>
    </cfRule>
  </conditionalFormatting>
  <conditionalFormatting sqref="C12">
    <cfRule type="cellIs" dxfId="728" priority="590" operator="equal">
      <formula>0</formula>
    </cfRule>
  </conditionalFormatting>
  <conditionalFormatting sqref="E10">
    <cfRule type="cellIs" dxfId="727" priority="588" operator="equal">
      <formula>0</formula>
    </cfRule>
  </conditionalFormatting>
  <conditionalFormatting sqref="C9">
    <cfRule type="cellIs" dxfId="726" priority="600" operator="equal">
      <formula>0</formula>
    </cfRule>
  </conditionalFormatting>
  <conditionalFormatting sqref="C10">
    <cfRule type="cellIs" dxfId="725" priority="597" operator="equal">
      <formula>0</formula>
    </cfRule>
  </conditionalFormatting>
  <conditionalFormatting sqref="C12">
    <cfRule type="expression" dxfId="724" priority="591">
      <formula>0</formula>
    </cfRule>
  </conditionalFormatting>
  <conditionalFormatting sqref="E11">
    <cfRule type="cellIs" dxfId="723" priority="587" operator="equal">
      <formula>0</formula>
    </cfRule>
  </conditionalFormatting>
  <conditionalFormatting sqref="C9">
    <cfRule type="expression" dxfId="722" priority="601">
      <formula>0</formula>
    </cfRule>
  </conditionalFormatting>
  <conditionalFormatting sqref="D9">
    <cfRule type="cellIs" dxfId="721" priority="599" operator="equal">
      <formula>0</formula>
    </cfRule>
  </conditionalFormatting>
  <conditionalFormatting sqref="C10">
    <cfRule type="expression" dxfId="720" priority="598">
      <formula>0</formula>
    </cfRule>
  </conditionalFormatting>
  <conditionalFormatting sqref="D10">
    <cfRule type="cellIs" dxfId="719" priority="596" operator="equal">
      <formula>0</formula>
    </cfRule>
  </conditionalFormatting>
  <conditionalFormatting sqref="C8">
    <cfRule type="expression" dxfId="718" priority="595">
      <formula>0</formula>
    </cfRule>
  </conditionalFormatting>
  <conditionalFormatting sqref="C8">
    <cfRule type="cellIs" dxfId="717" priority="594" operator="equal">
      <formula>0</formula>
    </cfRule>
  </conditionalFormatting>
  <conditionalFormatting sqref="E8">
    <cfRule type="cellIs" dxfId="716" priority="592" operator="equal">
      <formula>0</formula>
    </cfRule>
  </conditionalFormatting>
  <conditionalFormatting sqref="D8">
    <cfRule type="cellIs" dxfId="715" priority="593" operator="equal">
      <formula>0</formula>
    </cfRule>
  </conditionalFormatting>
  <conditionalFormatting sqref="E9">
    <cfRule type="cellIs" dxfId="714" priority="589" operator="equal">
      <formula>0</formula>
    </cfRule>
  </conditionalFormatting>
  <conditionalFormatting sqref="E12">
    <cfRule type="cellIs" dxfId="713" priority="586" operator="equal">
      <formula>0</formula>
    </cfRule>
  </conditionalFormatting>
  <conditionalFormatting sqref="E13">
    <cfRule type="cellIs" dxfId="712" priority="585" operator="equal">
      <formula>0</formula>
    </cfRule>
  </conditionalFormatting>
  <conditionalFormatting sqref="F8:F26">
    <cfRule type="expression" dxfId="711" priority="584">
      <formula>0</formula>
    </cfRule>
  </conditionalFormatting>
  <conditionalFormatting sqref="M8:M26">
    <cfRule type="expression" dxfId="710" priority="582">
      <formula>0</formula>
    </cfRule>
  </conditionalFormatting>
  <conditionalFormatting sqref="M8:M26">
    <cfRule type="cellIs" dxfId="709" priority="581" operator="equal">
      <formula>0</formula>
    </cfRule>
  </conditionalFormatting>
  <conditionalFormatting sqref="Q38">
    <cfRule type="expression" dxfId="708" priority="240">
      <formula>0</formula>
    </cfRule>
  </conditionalFormatting>
  <conditionalFormatting sqref="Q38">
    <cfRule type="cellIs" dxfId="707" priority="239" operator="equal">
      <formula>0</formula>
    </cfRule>
  </conditionalFormatting>
  <conditionalFormatting sqref="Z38">
    <cfRule type="cellIs" dxfId="706" priority="159" operator="equal">
      <formula>0</formula>
    </cfRule>
  </conditionalFormatting>
  <conditionalFormatting sqref="L14">
    <cfRule type="cellIs" dxfId="705" priority="560" operator="equal">
      <formula>0</formula>
    </cfRule>
  </conditionalFormatting>
  <conditionalFormatting sqref="J11">
    <cfRule type="expression" dxfId="704" priority="574">
      <formula>0</formula>
    </cfRule>
  </conditionalFormatting>
  <conditionalFormatting sqref="J11">
    <cfRule type="cellIs" dxfId="703" priority="573" operator="equal">
      <formula>0</formula>
    </cfRule>
  </conditionalFormatting>
  <conditionalFormatting sqref="K11">
    <cfRule type="cellIs" dxfId="702" priority="572" operator="equal">
      <formula>0</formula>
    </cfRule>
  </conditionalFormatting>
  <conditionalFormatting sqref="J12">
    <cfRule type="expression" dxfId="701" priority="571">
      <formula>0</formula>
    </cfRule>
  </conditionalFormatting>
  <conditionalFormatting sqref="J12">
    <cfRule type="cellIs" dxfId="700" priority="570" operator="equal">
      <formula>0</formula>
    </cfRule>
  </conditionalFormatting>
  <conditionalFormatting sqref="L12">
    <cfRule type="cellIs" dxfId="699" priority="568" operator="equal">
      <formula>0</formula>
    </cfRule>
  </conditionalFormatting>
  <conditionalFormatting sqref="K12">
    <cfRule type="cellIs" dxfId="698" priority="569" operator="equal">
      <formula>0</formula>
    </cfRule>
  </conditionalFormatting>
  <conditionalFormatting sqref="J13">
    <cfRule type="expression" dxfId="697" priority="567">
      <formula>0</formula>
    </cfRule>
  </conditionalFormatting>
  <conditionalFormatting sqref="J13">
    <cfRule type="cellIs" dxfId="696" priority="566" operator="equal">
      <formula>0</formula>
    </cfRule>
  </conditionalFormatting>
  <conditionalFormatting sqref="L13">
    <cfRule type="cellIs" dxfId="695" priority="564" operator="equal">
      <formula>0</formula>
    </cfRule>
  </conditionalFormatting>
  <conditionalFormatting sqref="K13">
    <cfRule type="cellIs" dxfId="694" priority="565" operator="equal">
      <formula>0</formula>
    </cfRule>
  </conditionalFormatting>
  <conditionalFormatting sqref="J14">
    <cfRule type="expression" dxfId="693" priority="563">
      <formula>0</formula>
    </cfRule>
  </conditionalFormatting>
  <conditionalFormatting sqref="J14">
    <cfRule type="cellIs" dxfId="692" priority="562" operator="equal">
      <formula>0</formula>
    </cfRule>
  </conditionalFormatting>
  <conditionalFormatting sqref="K14">
    <cfRule type="cellIs" dxfId="691" priority="561" operator="equal">
      <formula>0</formula>
    </cfRule>
  </conditionalFormatting>
  <conditionalFormatting sqref="J9">
    <cfRule type="cellIs" dxfId="690" priority="555" operator="equal">
      <formula>0</formula>
    </cfRule>
  </conditionalFormatting>
  <conditionalFormatting sqref="J9">
    <cfRule type="expression" dxfId="689" priority="556">
      <formula>0</formula>
    </cfRule>
  </conditionalFormatting>
  <conditionalFormatting sqref="C32">
    <cfRule type="expression" dxfId="688" priority="545">
      <formula>0</formula>
    </cfRule>
  </conditionalFormatting>
  <conditionalFormatting sqref="E32">
    <cfRule type="cellIs" dxfId="687" priority="543" operator="equal">
      <formula>0</formula>
    </cfRule>
  </conditionalFormatting>
  <conditionalFormatting sqref="K32">
    <cfRule type="cellIs" dxfId="686" priority="542" operator="equal">
      <formula>0</formula>
    </cfRule>
  </conditionalFormatting>
  <conditionalFormatting sqref="L32">
    <cfRule type="cellIs" dxfId="685" priority="539" operator="equal">
      <formula>0</formula>
    </cfRule>
  </conditionalFormatting>
  <conditionalFormatting sqref="J32">
    <cfRule type="cellIs" dxfId="684" priority="537" operator="equal">
      <formula>0</formula>
    </cfRule>
  </conditionalFormatting>
  <conditionalFormatting sqref="J32">
    <cfRule type="expression" dxfId="683" priority="538">
      <formula>0</formula>
    </cfRule>
  </conditionalFormatting>
  <conditionalFormatting sqref="C47">
    <cfRule type="cellIs" dxfId="682" priority="526" operator="equal">
      <formula>0</formula>
    </cfRule>
  </conditionalFormatting>
  <conditionalFormatting sqref="C51">
    <cfRule type="expression" dxfId="681" priority="529">
      <formula>0</formula>
    </cfRule>
  </conditionalFormatting>
  <conditionalFormatting sqref="C47">
    <cfRule type="expression" dxfId="680" priority="527">
      <formula>0</formula>
    </cfRule>
  </conditionalFormatting>
  <conditionalFormatting sqref="C51">
    <cfRule type="cellIs" dxfId="679" priority="528" operator="equal">
      <formula>0</formula>
    </cfRule>
  </conditionalFormatting>
  <conditionalFormatting sqref="C48">
    <cfRule type="expression" dxfId="678" priority="536">
      <formula>0</formula>
    </cfRule>
  </conditionalFormatting>
  <conditionalFormatting sqref="C48">
    <cfRule type="cellIs" dxfId="677" priority="535" operator="equal">
      <formula>0</formula>
    </cfRule>
  </conditionalFormatting>
  <conditionalFormatting sqref="AG50">
    <cfRule type="cellIs" dxfId="676" priority="18" operator="equal">
      <formula>0</formula>
    </cfRule>
  </conditionalFormatting>
  <conditionalFormatting sqref="C49">
    <cfRule type="expression" dxfId="675" priority="533">
      <formula>0</formula>
    </cfRule>
  </conditionalFormatting>
  <conditionalFormatting sqref="C49">
    <cfRule type="cellIs" dxfId="674" priority="532" operator="equal">
      <formula>0</formula>
    </cfRule>
  </conditionalFormatting>
  <conditionalFormatting sqref="C50">
    <cfRule type="expression" dxfId="673" priority="531">
      <formula>0</formula>
    </cfRule>
  </conditionalFormatting>
  <conditionalFormatting sqref="C50">
    <cfRule type="cellIs" dxfId="672" priority="530" operator="equal">
      <formula>0</formula>
    </cfRule>
  </conditionalFormatting>
  <conditionalFormatting sqref="E50">
    <cfRule type="cellIs" dxfId="671" priority="517" operator="equal">
      <formula>0</formula>
    </cfRule>
  </conditionalFormatting>
  <conditionalFormatting sqref="E47">
    <cfRule type="cellIs" dxfId="670" priority="520" operator="equal">
      <formula>0</formula>
    </cfRule>
  </conditionalFormatting>
  <conditionalFormatting sqref="E48">
    <cfRule type="cellIs" dxfId="669" priority="521" operator="equal">
      <formula>0</formula>
    </cfRule>
  </conditionalFormatting>
  <conditionalFormatting sqref="E49">
    <cfRule type="cellIs" dxfId="668" priority="519" operator="equal">
      <formula>0</formula>
    </cfRule>
  </conditionalFormatting>
  <conditionalFormatting sqref="D47:D51">
    <cfRule type="cellIs" dxfId="667" priority="516" operator="equal">
      <formula>0</formula>
    </cfRule>
  </conditionalFormatting>
  <conditionalFormatting sqref="J49">
    <cfRule type="cellIs" dxfId="666" priority="511" operator="equal">
      <formula>0</formula>
    </cfRule>
  </conditionalFormatting>
  <conditionalFormatting sqref="J51">
    <cfRule type="cellIs" dxfId="665" priority="507" operator="equal">
      <formula>0</formula>
    </cfRule>
  </conditionalFormatting>
  <conditionalFormatting sqref="J49">
    <cfRule type="expression" dxfId="664" priority="512">
      <formula>0</formula>
    </cfRule>
  </conditionalFormatting>
  <conditionalFormatting sqref="J51">
    <cfRule type="expression" dxfId="663" priority="508">
      <formula>0</formula>
    </cfRule>
  </conditionalFormatting>
  <conditionalFormatting sqref="J48">
    <cfRule type="expression" dxfId="662" priority="515">
      <formula>0</formula>
    </cfRule>
  </conditionalFormatting>
  <conditionalFormatting sqref="L47">
    <cfRule type="cellIs" dxfId="661" priority="499" operator="equal">
      <formula>0</formula>
    </cfRule>
  </conditionalFormatting>
  <conditionalFormatting sqref="L49">
    <cfRule type="cellIs" dxfId="660" priority="498" operator="equal">
      <formula>0</formula>
    </cfRule>
  </conditionalFormatting>
  <conditionalFormatting sqref="K47:K51">
    <cfRule type="cellIs" dxfId="659" priority="495" operator="equal">
      <formula>0</formula>
    </cfRule>
  </conditionalFormatting>
  <conditionalFormatting sqref="S23">
    <cfRule type="cellIs" dxfId="658" priority="455" operator="equal">
      <formula>0</formula>
    </cfRule>
  </conditionalFormatting>
  <conditionalFormatting sqref="Q24">
    <cfRule type="cellIs" dxfId="657" priority="453" operator="equal">
      <formula>0</formula>
    </cfRule>
  </conditionalFormatting>
  <conditionalFormatting sqref="S17">
    <cfRule type="cellIs" dxfId="656" priority="479" operator="equal">
      <formula>0</formula>
    </cfRule>
  </conditionalFormatting>
  <conditionalFormatting sqref="Q18">
    <cfRule type="cellIs" dxfId="655" priority="477" operator="equal">
      <formula>0</formula>
    </cfRule>
  </conditionalFormatting>
  <conditionalFormatting sqref="Q20">
    <cfRule type="expression" dxfId="654" priority="470">
      <formula>0</formula>
    </cfRule>
  </conditionalFormatting>
  <conditionalFormatting sqref="Q20">
    <cfRule type="cellIs" dxfId="653" priority="469" operator="equal">
      <formula>0</formula>
    </cfRule>
  </conditionalFormatting>
  <conditionalFormatting sqref="Q14">
    <cfRule type="expression" dxfId="652" priority="494">
      <formula>0</formula>
    </cfRule>
  </conditionalFormatting>
  <conditionalFormatting sqref="Q14">
    <cfRule type="cellIs" dxfId="651" priority="493" operator="equal">
      <formula>0</formula>
    </cfRule>
  </conditionalFormatting>
  <conditionalFormatting sqref="S14">
    <cfRule type="cellIs" dxfId="650" priority="491" operator="equal">
      <formula>0</formula>
    </cfRule>
  </conditionalFormatting>
  <conditionalFormatting sqref="R14">
    <cfRule type="cellIs" dxfId="649" priority="492" operator="equal">
      <formula>0</formula>
    </cfRule>
  </conditionalFormatting>
  <conditionalFormatting sqref="Q15">
    <cfRule type="expression" dxfId="648" priority="490">
      <formula>0</formula>
    </cfRule>
  </conditionalFormatting>
  <conditionalFormatting sqref="Q15">
    <cfRule type="cellIs" dxfId="647" priority="489" operator="equal">
      <formula>0</formula>
    </cfRule>
  </conditionalFormatting>
  <conditionalFormatting sqref="S15">
    <cfRule type="cellIs" dxfId="646" priority="487" operator="equal">
      <formula>0</formula>
    </cfRule>
  </conditionalFormatting>
  <conditionalFormatting sqref="R15">
    <cfRule type="cellIs" dxfId="645" priority="488" operator="equal">
      <formula>0</formula>
    </cfRule>
  </conditionalFormatting>
  <conditionalFormatting sqref="Q16">
    <cfRule type="expression" dxfId="644" priority="486">
      <formula>0</formula>
    </cfRule>
  </conditionalFormatting>
  <conditionalFormatting sqref="Q16">
    <cfRule type="cellIs" dxfId="643" priority="485" operator="equal">
      <formula>0</formula>
    </cfRule>
  </conditionalFormatting>
  <conditionalFormatting sqref="S16">
    <cfRule type="cellIs" dxfId="642" priority="483" operator="equal">
      <formula>0</formula>
    </cfRule>
  </conditionalFormatting>
  <conditionalFormatting sqref="R16">
    <cfRule type="cellIs" dxfId="641" priority="484" operator="equal">
      <formula>0</formula>
    </cfRule>
  </conditionalFormatting>
  <conditionalFormatting sqref="Q17">
    <cfRule type="expression" dxfId="640" priority="482">
      <formula>0</formula>
    </cfRule>
  </conditionalFormatting>
  <conditionalFormatting sqref="Q17">
    <cfRule type="cellIs" dxfId="639" priority="481" operator="equal">
      <formula>0</formula>
    </cfRule>
  </conditionalFormatting>
  <conditionalFormatting sqref="R17">
    <cfRule type="cellIs" dxfId="638" priority="480" operator="equal">
      <formula>0</formula>
    </cfRule>
  </conditionalFormatting>
  <conditionalFormatting sqref="Q18">
    <cfRule type="expression" dxfId="637" priority="478">
      <formula>0</formula>
    </cfRule>
  </conditionalFormatting>
  <conditionalFormatting sqref="S18">
    <cfRule type="cellIs" dxfId="636" priority="475" operator="equal">
      <formula>0</formula>
    </cfRule>
  </conditionalFormatting>
  <conditionalFormatting sqref="R18">
    <cfRule type="cellIs" dxfId="635" priority="476" operator="equal">
      <formula>0</formula>
    </cfRule>
  </conditionalFormatting>
  <conditionalFormatting sqref="Q19">
    <cfRule type="expression" dxfId="634" priority="474">
      <formula>0</formula>
    </cfRule>
  </conditionalFormatting>
  <conditionalFormatting sqref="Q19">
    <cfRule type="cellIs" dxfId="633" priority="473" operator="equal">
      <formula>0</formula>
    </cfRule>
  </conditionalFormatting>
  <conditionalFormatting sqref="S19">
    <cfRule type="cellIs" dxfId="632" priority="471" operator="equal">
      <formula>0</formula>
    </cfRule>
  </conditionalFormatting>
  <conditionalFormatting sqref="R19">
    <cfRule type="cellIs" dxfId="631" priority="472" operator="equal">
      <formula>0</formula>
    </cfRule>
  </conditionalFormatting>
  <conditionalFormatting sqref="S20">
    <cfRule type="cellIs" dxfId="630" priority="467" operator="equal">
      <formula>0</formula>
    </cfRule>
  </conditionalFormatting>
  <conditionalFormatting sqref="R20">
    <cfRule type="cellIs" dxfId="629" priority="468" operator="equal">
      <formula>0</formula>
    </cfRule>
  </conditionalFormatting>
  <conditionalFormatting sqref="Q21">
    <cfRule type="expression" dxfId="628" priority="466">
      <formula>0</formula>
    </cfRule>
  </conditionalFormatting>
  <conditionalFormatting sqref="Q21">
    <cfRule type="cellIs" dxfId="627" priority="465" operator="equal">
      <formula>0</formula>
    </cfRule>
  </conditionalFormatting>
  <conditionalFormatting sqref="S21">
    <cfRule type="cellIs" dxfId="626" priority="463" operator="equal">
      <formula>0</formula>
    </cfRule>
  </conditionalFormatting>
  <conditionalFormatting sqref="R21">
    <cfRule type="cellIs" dxfId="625" priority="464" operator="equal">
      <formula>0</formula>
    </cfRule>
  </conditionalFormatting>
  <conditionalFormatting sqref="Q22">
    <cfRule type="expression" dxfId="624" priority="462">
      <formula>0</formula>
    </cfRule>
  </conditionalFormatting>
  <conditionalFormatting sqref="Q22">
    <cfRule type="cellIs" dxfId="623" priority="461" operator="equal">
      <formula>0</formula>
    </cfRule>
  </conditionalFormatting>
  <conditionalFormatting sqref="S22">
    <cfRule type="cellIs" dxfId="622" priority="459" operator="equal">
      <formula>0</formula>
    </cfRule>
  </conditionalFormatting>
  <conditionalFormatting sqref="R22">
    <cfRule type="cellIs" dxfId="621" priority="460" operator="equal">
      <formula>0</formula>
    </cfRule>
  </conditionalFormatting>
  <conditionalFormatting sqref="Q23">
    <cfRule type="expression" dxfId="620" priority="458">
      <formula>0</formula>
    </cfRule>
  </conditionalFormatting>
  <conditionalFormatting sqref="Q23">
    <cfRule type="cellIs" dxfId="619" priority="457" operator="equal">
      <formula>0</formula>
    </cfRule>
  </conditionalFormatting>
  <conditionalFormatting sqref="R23">
    <cfRule type="cellIs" dxfId="618" priority="456" operator="equal">
      <formula>0</formula>
    </cfRule>
  </conditionalFormatting>
  <conditionalFormatting sqref="Q24">
    <cfRule type="expression" dxfId="617" priority="454">
      <formula>0</formula>
    </cfRule>
  </conditionalFormatting>
  <conditionalFormatting sqref="S24">
    <cfRule type="cellIs" dxfId="616" priority="451" operator="equal">
      <formula>0</formula>
    </cfRule>
  </conditionalFormatting>
  <conditionalFormatting sqref="R24">
    <cfRule type="cellIs" dxfId="615" priority="452" operator="equal">
      <formula>0</formula>
    </cfRule>
  </conditionalFormatting>
  <conditionalFormatting sqref="Q25">
    <cfRule type="expression" dxfId="614" priority="450">
      <formula>0</formula>
    </cfRule>
  </conditionalFormatting>
  <conditionalFormatting sqref="Q25">
    <cfRule type="cellIs" dxfId="613" priority="449" operator="equal">
      <formula>0</formula>
    </cfRule>
  </conditionalFormatting>
  <conditionalFormatting sqref="S25">
    <cfRule type="cellIs" dxfId="612" priority="447" operator="equal">
      <formula>0</formula>
    </cfRule>
  </conditionalFormatting>
  <conditionalFormatting sqref="Q26">
    <cfRule type="expression" dxfId="611" priority="446">
      <formula>0</formula>
    </cfRule>
  </conditionalFormatting>
  <conditionalFormatting sqref="S26">
    <cfRule type="cellIs" dxfId="610" priority="443" operator="equal">
      <formula>0</formula>
    </cfRule>
  </conditionalFormatting>
  <conditionalFormatting sqref="Q11">
    <cfRule type="expression" dxfId="609" priority="442">
      <formula>0</formula>
    </cfRule>
  </conditionalFormatting>
  <conditionalFormatting sqref="Q11">
    <cfRule type="cellIs" dxfId="608" priority="441" operator="equal">
      <formula>0</formula>
    </cfRule>
  </conditionalFormatting>
  <conditionalFormatting sqref="R11">
    <cfRule type="cellIs" dxfId="607" priority="440" operator="equal">
      <formula>0</formula>
    </cfRule>
  </conditionalFormatting>
  <conditionalFormatting sqref="R12">
    <cfRule type="cellIs" dxfId="606" priority="439" operator="equal">
      <formula>0</formula>
    </cfRule>
  </conditionalFormatting>
  <conditionalFormatting sqref="Q13">
    <cfRule type="expression" dxfId="605" priority="438">
      <formula>0</formula>
    </cfRule>
  </conditionalFormatting>
  <conditionalFormatting sqref="Q13">
    <cfRule type="cellIs" dxfId="604" priority="437" operator="equal">
      <formula>0</formula>
    </cfRule>
  </conditionalFormatting>
  <conditionalFormatting sqref="R13">
    <cfRule type="cellIs" dxfId="603" priority="436" operator="equal">
      <formula>0</formula>
    </cfRule>
  </conditionalFormatting>
  <conditionalFormatting sqref="Q12">
    <cfRule type="cellIs" dxfId="602" priority="424" operator="equal">
      <formula>0</formula>
    </cfRule>
  </conditionalFormatting>
  <conditionalFormatting sqref="S10">
    <cfRule type="cellIs" dxfId="601" priority="422" operator="equal">
      <formula>0</formula>
    </cfRule>
  </conditionalFormatting>
  <conditionalFormatting sqref="Q9">
    <cfRule type="cellIs" dxfId="600" priority="434" operator="equal">
      <formula>0</formula>
    </cfRule>
  </conditionalFormatting>
  <conditionalFormatting sqref="Q10">
    <cfRule type="cellIs" dxfId="599" priority="431" operator="equal">
      <formula>0</formula>
    </cfRule>
  </conditionalFormatting>
  <conditionalFormatting sqref="Q12">
    <cfRule type="expression" dxfId="598" priority="425">
      <formula>0</formula>
    </cfRule>
  </conditionalFormatting>
  <conditionalFormatting sqref="S11">
    <cfRule type="cellIs" dxfId="597" priority="421" operator="equal">
      <formula>0</formula>
    </cfRule>
  </conditionalFormatting>
  <conditionalFormatting sqref="Q9">
    <cfRule type="expression" dxfId="596" priority="435">
      <formula>0</formula>
    </cfRule>
  </conditionalFormatting>
  <conditionalFormatting sqref="R9">
    <cfRule type="cellIs" dxfId="595" priority="433" operator="equal">
      <formula>0</formula>
    </cfRule>
  </conditionalFormatting>
  <conditionalFormatting sqref="Q10">
    <cfRule type="expression" dxfId="594" priority="432">
      <formula>0</formula>
    </cfRule>
  </conditionalFormatting>
  <conditionalFormatting sqref="R10">
    <cfRule type="cellIs" dxfId="593" priority="430" operator="equal">
      <formula>0</formula>
    </cfRule>
  </conditionalFormatting>
  <conditionalFormatting sqref="Q8">
    <cfRule type="expression" dxfId="592" priority="429">
      <formula>0</formula>
    </cfRule>
  </conditionalFormatting>
  <conditionalFormatting sqref="Q8">
    <cfRule type="cellIs" dxfId="591" priority="428" operator="equal">
      <formula>0</formula>
    </cfRule>
  </conditionalFormatting>
  <conditionalFormatting sqref="S8">
    <cfRule type="cellIs" dxfId="590" priority="426" operator="equal">
      <formula>0</formula>
    </cfRule>
  </conditionalFormatting>
  <conditionalFormatting sqref="R8">
    <cfRule type="cellIs" dxfId="589" priority="427" operator="equal">
      <formula>0</formula>
    </cfRule>
  </conditionalFormatting>
  <conditionalFormatting sqref="S9">
    <cfRule type="cellIs" dxfId="588" priority="423" operator="equal">
      <formula>0</formula>
    </cfRule>
  </conditionalFormatting>
  <conditionalFormatting sqref="S12">
    <cfRule type="cellIs" dxfId="587" priority="420" operator="equal">
      <formula>0</formula>
    </cfRule>
  </conditionalFormatting>
  <conditionalFormatting sqref="S13">
    <cfRule type="cellIs" dxfId="586" priority="419" operator="equal">
      <formula>0</formula>
    </cfRule>
  </conditionalFormatting>
  <conditionalFormatting sqref="T8:T26">
    <cfRule type="expression" dxfId="585" priority="418">
      <formula>0</formula>
    </cfRule>
  </conditionalFormatting>
  <conditionalFormatting sqref="T8:T26">
    <cfRule type="cellIs" dxfId="584" priority="417" operator="equal">
      <formula>0</formula>
    </cfRule>
  </conditionalFormatting>
  <conditionalFormatting sqref="AG23">
    <cfRule type="cellIs" dxfId="583" priority="377" operator="equal">
      <formula>0</formula>
    </cfRule>
  </conditionalFormatting>
  <conditionalFormatting sqref="AE24">
    <cfRule type="cellIs" dxfId="582" priority="375" operator="equal">
      <formula>0</formula>
    </cfRule>
  </conditionalFormatting>
  <conditionalFormatting sqref="AG17">
    <cfRule type="cellIs" dxfId="581" priority="401" operator="equal">
      <formula>0</formula>
    </cfRule>
  </conditionalFormatting>
  <conditionalFormatting sqref="AE20">
    <cfRule type="expression" dxfId="580" priority="392">
      <formula>0</formula>
    </cfRule>
  </conditionalFormatting>
  <conditionalFormatting sqref="AE20">
    <cfRule type="cellIs" dxfId="579" priority="391" operator="equal">
      <formula>0</formula>
    </cfRule>
  </conditionalFormatting>
  <conditionalFormatting sqref="AE14">
    <cfRule type="expression" dxfId="578" priority="416">
      <formula>0</formula>
    </cfRule>
  </conditionalFormatting>
  <conditionalFormatting sqref="AE14">
    <cfRule type="cellIs" dxfId="577" priority="415" operator="equal">
      <formula>0</formula>
    </cfRule>
  </conditionalFormatting>
  <conditionalFormatting sqref="AG14">
    <cfRule type="cellIs" dxfId="576" priority="413" operator="equal">
      <formula>0</formula>
    </cfRule>
  </conditionalFormatting>
  <conditionalFormatting sqref="AF14">
    <cfRule type="cellIs" dxfId="575" priority="414" operator="equal">
      <formula>0</formula>
    </cfRule>
  </conditionalFormatting>
  <conditionalFormatting sqref="AE15">
    <cfRule type="expression" dxfId="574" priority="412">
      <formula>0</formula>
    </cfRule>
  </conditionalFormatting>
  <conditionalFormatting sqref="AE15">
    <cfRule type="cellIs" dxfId="573" priority="411" operator="equal">
      <formula>0</formula>
    </cfRule>
  </conditionalFormatting>
  <conditionalFormatting sqref="AG15">
    <cfRule type="cellIs" dxfId="572" priority="409" operator="equal">
      <formula>0</formula>
    </cfRule>
  </conditionalFormatting>
  <conditionalFormatting sqref="AF15">
    <cfRule type="cellIs" dxfId="571" priority="410" operator="equal">
      <formula>0</formula>
    </cfRule>
  </conditionalFormatting>
  <conditionalFormatting sqref="AE16">
    <cfRule type="expression" dxfId="570" priority="408">
      <formula>0</formula>
    </cfRule>
  </conditionalFormatting>
  <conditionalFormatting sqref="AE16">
    <cfRule type="cellIs" dxfId="569" priority="407" operator="equal">
      <formula>0</formula>
    </cfRule>
  </conditionalFormatting>
  <conditionalFormatting sqref="AG16">
    <cfRule type="cellIs" dxfId="568" priority="405" operator="equal">
      <formula>0</formula>
    </cfRule>
  </conditionalFormatting>
  <conditionalFormatting sqref="AF16">
    <cfRule type="cellIs" dxfId="567" priority="406" operator="equal">
      <formula>0</formula>
    </cfRule>
  </conditionalFormatting>
  <conditionalFormatting sqref="AE17">
    <cfRule type="expression" dxfId="566" priority="404">
      <formula>0</formula>
    </cfRule>
  </conditionalFormatting>
  <conditionalFormatting sqref="AE17">
    <cfRule type="cellIs" dxfId="565" priority="403" operator="equal">
      <formula>0</formula>
    </cfRule>
  </conditionalFormatting>
  <conditionalFormatting sqref="AF17">
    <cfRule type="cellIs" dxfId="564" priority="402" operator="equal">
      <formula>0</formula>
    </cfRule>
  </conditionalFormatting>
  <conditionalFormatting sqref="AE18">
    <cfRule type="expression" dxfId="563" priority="400">
      <formula>0</formula>
    </cfRule>
  </conditionalFormatting>
  <conditionalFormatting sqref="AG18">
    <cfRule type="cellIs" dxfId="562" priority="397" operator="equal">
      <formula>0</formula>
    </cfRule>
  </conditionalFormatting>
  <conditionalFormatting sqref="AG19">
    <cfRule type="cellIs" dxfId="561" priority="393" operator="equal">
      <formula>0</formula>
    </cfRule>
  </conditionalFormatting>
  <conditionalFormatting sqref="AG20">
    <cfRule type="cellIs" dxfId="560" priority="389" operator="equal">
      <formula>0</formula>
    </cfRule>
  </conditionalFormatting>
  <conditionalFormatting sqref="AF20">
    <cfRule type="cellIs" dxfId="559" priority="390" operator="equal">
      <formula>0</formula>
    </cfRule>
  </conditionalFormatting>
  <conditionalFormatting sqref="AE21">
    <cfRule type="expression" dxfId="558" priority="388">
      <formula>0</formula>
    </cfRule>
  </conditionalFormatting>
  <conditionalFormatting sqref="AE21">
    <cfRule type="cellIs" dxfId="557" priority="387" operator="equal">
      <formula>0</formula>
    </cfRule>
  </conditionalFormatting>
  <conditionalFormatting sqref="AG21">
    <cfRule type="cellIs" dxfId="556" priority="385" operator="equal">
      <formula>0</formula>
    </cfRule>
  </conditionalFormatting>
  <conditionalFormatting sqref="AF21">
    <cfRule type="cellIs" dxfId="555" priority="386" operator="equal">
      <formula>0</formula>
    </cfRule>
  </conditionalFormatting>
  <conditionalFormatting sqref="AE22">
    <cfRule type="expression" dxfId="554" priority="384">
      <formula>0</formula>
    </cfRule>
  </conditionalFormatting>
  <conditionalFormatting sqref="AE22">
    <cfRule type="cellIs" dxfId="553" priority="383" operator="equal">
      <formula>0</formula>
    </cfRule>
  </conditionalFormatting>
  <conditionalFormatting sqref="AG22">
    <cfRule type="cellIs" dxfId="552" priority="381" operator="equal">
      <formula>0</formula>
    </cfRule>
  </conditionalFormatting>
  <conditionalFormatting sqref="AF22">
    <cfRule type="cellIs" dxfId="551" priority="382" operator="equal">
      <formula>0</formula>
    </cfRule>
  </conditionalFormatting>
  <conditionalFormatting sqref="AE23">
    <cfRule type="expression" dxfId="550" priority="380">
      <formula>0</formula>
    </cfRule>
  </conditionalFormatting>
  <conditionalFormatting sqref="AE23">
    <cfRule type="cellIs" dxfId="549" priority="379" operator="equal">
      <formula>0</formula>
    </cfRule>
  </conditionalFormatting>
  <conditionalFormatting sqref="AF23">
    <cfRule type="cellIs" dxfId="548" priority="378" operator="equal">
      <formula>0</formula>
    </cfRule>
  </conditionalFormatting>
  <conditionalFormatting sqref="AE24">
    <cfRule type="expression" dxfId="547" priority="376">
      <formula>0</formula>
    </cfRule>
  </conditionalFormatting>
  <conditionalFormatting sqref="AG24">
    <cfRule type="cellIs" dxfId="546" priority="373" operator="equal">
      <formula>0</formula>
    </cfRule>
  </conditionalFormatting>
  <conditionalFormatting sqref="AF24">
    <cfRule type="cellIs" dxfId="545" priority="374" operator="equal">
      <formula>0</formula>
    </cfRule>
  </conditionalFormatting>
  <conditionalFormatting sqref="AE25">
    <cfRule type="expression" dxfId="544" priority="372">
      <formula>0</formula>
    </cfRule>
  </conditionalFormatting>
  <conditionalFormatting sqref="AG25">
    <cfRule type="cellIs" dxfId="543" priority="369" operator="equal">
      <formula>0</formula>
    </cfRule>
  </conditionalFormatting>
  <conditionalFormatting sqref="AE26">
    <cfRule type="expression" dxfId="542" priority="368">
      <formula>0</formula>
    </cfRule>
  </conditionalFormatting>
  <conditionalFormatting sqref="AE26">
    <cfRule type="cellIs" dxfId="541" priority="367" operator="equal">
      <formula>0</formula>
    </cfRule>
  </conditionalFormatting>
  <conditionalFormatting sqref="AG26">
    <cfRule type="cellIs" dxfId="540" priority="365" operator="equal">
      <formula>0</formula>
    </cfRule>
  </conditionalFormatting>
  <conditionalFormatting sqref="AF26">
    <cfRule type="cellIs" dxfId="539" priority="366" operator="equal">
      <formula>0</formula>
    </cfRule>
  </conditionalFormatting>
  <conditionalFormatting sqref="AE11">
    <cfRule type="expression" dxfId="538" priority="364">
      <formula>0</formula>
    </cfRule>
  </conditionalFormatting>
  <conditionalFormatting sqref="AE11">
    <cfRule type="cellIs" dxfId="537" priority="363" operator="equal">
      <formula>0</formula>
    </cfRule>
  </conditionalFormatting>
  <conditionalFormatting sqref="AF11">
    <cfRule type="cellIs" dxfId="536" priority="362" operator="equal">
      <formula>0</formula>
    </cfRule>
  </conditionalFormatting>
  <conditionalFormatting sqref="AF12">
    <cfRule type="cellIs" dxfId="535" priority="361" operator="equal">
      <formula>0</formula>
    </cfRule>
  </conditionalFormatting>
  <conditionalFormatting sqref="AE13">
    <cfRule type="expression" dxfId="534" priority="360">
      <formula>0</formula>
    </cfRule>
  </conditionalFormatting>
  <conditionalFormatting sqref="AE13">
    <cfRule type="cellIs" dxfId="533" priority="359" operator="equal">
      <formula>0</formula>
    </cfRule>
  </conditionalFormatting>
  <conditionalFormatting sqref="AF13">
    <cfRule type="cellIs" dxfId="532" priority="358" operator="equal">
      <formula>0</formula>
    </cfRule>
  </conditionalFormatting>
  <conditionalFormatting sqref="AE12">
    <cfRule type="cellIs" dxfId="531" priority="346" operator="equal">
      <formula>0</formula>
    </cfRule>
  </conditionalFormatting>
  <conditionalFormatting sqref="AE9">
    <cfRule type="cellIs" dxfId="530" priority="356" operator="equal">
      <formula>0</formula>
    </cfRule>
  </conditionalFormatting>
  <conditionalFormatting sqref="AE10">
    <cfRule type="cellIs" dxfId="529" priority="353" operator="equal">
      <formula>0</formula>
    </cfRule>
  </conditionalFormatting>
  <conditionalFormatting sqref="AE12">
    <cfRule type="expression" dxfId="528" priority="347">
      <formula>0</formula>
    </cfRule>
  </conditionalFormatting>
  <conditionalFormatting sqref="AE9">
    <cfRule type="expression" dxfId="527" priority="357">
      <formula>0</formula>
    </cfRule>
  </conditionalFormatting>
  <conditionalFormatting sqref="AF9">
    <cfRule type="cellIs" dxfId="526" priority="355" operator="equal">
      <formula>0</formula>
    </cfRule>
  </conditionalFormatting>
  <conditionalFormatting sqref="AE10">
    <cfRule type="expression" dxfId="525" priority="354">
      <formula>0</formula>
    </cfRule>
  </conditionalFormatting>
  <conditionalFormatting sqref="AF10">
    <cfRule type="cellIs" dxfId="524" priority="352" operator="equal">
      <formula>0</formula>
    </cfRule>
  </conditionalFormatting>
  <conditionalFormatting sqref="AE8">
    <cfRule type="expression" dxfId="523" priority="351">
      <formula>0</formula>
    </cfRule>
  </conditionalFormatting>
  <conditionalFormatting sqref="AE8">
    <cfRule type="cellIs" dxfId="522" priority="350" operator="equal">
      <formula>0</formula>
    </cfRule>
  </conditionalFormatting>
  <conditionalFormatting sqref="AG8">
    <cfRule type="cellIs" dxfId="521" priority="348" operator="equal">
      <formula>0</formula>
    </cfRule>
  </conditionalFormatting>
  <conditionalFormatting sqref="AF8">
    <cfRule type="cellIs" dxfId="520" priority="349" operator="equal">
      <formula>0</formula>
    </cfRule>
  </conditionalFormatting>
  <conditionalFormatting sqref="AG9">
    <cfRule type="cellIs" dxfId="519" priority="345" operator="equal">
      <formula>0</formula>
    </cfRule>
  </conditionalFormatting>
  <conditionalFormatting sqref="AG13">
    <cfRule type="cellIs" dxfId="518" priority="341" operator="equal">
      <formula>0</formula>
    </cfRule>
  </conditionalFormatting>
  <conditionalFormatting sqref="AH8:AH26">
    <cfRule type="expression" dxfId="517" priority="340">
      <formula>0</formula>
    </cfRule>
  </conditionalFormatting>
  <conditionalFormatting sqref="AH8:AH26">
    <cfRule type="cellIs" dxfId="516" priority="339" operator="equal">
      <formula>0</formula>
    </cfRule>
  </conditionalFormatting>
  <conditionalFormatting sqref="Z25">
    <cfRule type="cellIs" dxfId="515" priority="295" operator="equal">
      <formula>0</formula>
    </cfRule>
  </conditionalFormatting>
  <conditionalFormatting sqref="Z26">
    <cfRule type="cellIs" dxfId="514" priority="291" operator="equal">
      <formula>0</formula>
    </cfRule>
  </conditionalFormatting>
  <conditionalFormatting sqref="X15">
    <cfRule type="expression" dxfId="513" priority="338">
      <formula>0</formula>
    </cfRule>
  </conditionalFormatting>
  <conditionalFormatting sqref="X15">
    <cfRule type="cellIs" dxfId="512" priority="337" operator="equal">
      <formula>0</formula>
    </cfRule>
  </conditionalFormatting>
  <conditionalFormatting sqref="Z15">
    <cfRule type="cellIs" dxfId="511" priority="335" operator="equal">
      <formula>0</formula>
    </cfRule>
  </conditionalFormatting>
  <conditionalFormatting sqref="Y15">
    <cfRule type="cellIs" dxfId="510" priority="336" operator="equal">
      <formula>0</formula>
    </cfRule>
  </conditionalFormatting>
  <conditionalFormatting sqref="X16">
    <cfRule type="expression" dxfId="509" priority="334">
      <formula>0</formula>
    </cfRule>
  </conditionalFormatting>
  <conditionalFormatting sqref="X16">
    <cfRule type="cellIs" dxfId="508" priority="333" operator="equal">
      <formula>0</formula>
    </cfRule>
  </conditionalFormatting>
  <conditionalFormatting sqref="Z16">
    <cfRule type="cellIs" dxfId="507" priority="331" operator="equal">
      <formula>0</formula>
    </cfRule>
  </conditionalFormatting>
  <conditionalFormatting sqref="Y16">
    <cfRule type="cellIs" dxfId="506" priority="332" operator="equal">
      <formula>0</formula>
    </cfRule>
  </conditionalFormatting>
  <conditionalFormatting sqref="X17">
    <cfRule type="expression" dxfId="505" priority="330">
      <formula>0</formula>
    </cfRule>
  </conditionalFormatting>
  <conditionalFormatting sqref="X17">
    <cfRule type="cellIs" dxfId="504" priority="329" operator="equal">
      <formula>0</formula>
    </cfRule>
  </conditionalFormatting>
  <conditionalFormatting sqref="Z17">
    <cfRule type="cellIs" dxfId="503" priority="327" operator="equal">
      <formula>0</formula>
    </cfRule>
  </conditionalFormatting>
  <conditionalFormatting sqref="Y17">
    <cfRule type="cellIs" dxfId="502" priority="328" operator="equal">
      <formula>0</formula>
    </cfRule>
  </conditionalFormatting>
  <conditionalFormatting sqref="X18">
    <cfRule type="expression" dxfId="501" priority="326">
      <formula>0</formula>
    </cfRule>
  </conditionalFormatting>
  <conditionalFormatting sqref="X18">
    <cfRule type="cellIs" dxfId="500" priority="325" operator="equal">
      <formula>0</formula>
    </cfRule>
  </conditionalFormatting>
  <conditionalFormatting sqref="Z18">
    <cfRule type="cellIs" dxfId="499" priority="323" operator="equal">
      <formula>0</formula>
    </cfRule>
  </conditionalFormatting>
  <conditionalFormatting sqref="Y18">
    <cfRule type="cellIs" dxfId="498" priority="324" operator="equal">
      <formula>0</formula>
    </cfRule>
  </conditionalFormatting>
  <conditionalFormatting sqref="X19">
    <cfRule type="expression" dxfId="497" priority="322">
      <formula>0</formula>
    </cfRule>
  </conditionalFormatting>
  <conditionalFormatting sqref="X19">
    <cfRule type="cellIs" dxfId="496" priority="321" operator="equal">
      <formula>0</formula>
    </cfRule>
  </conditionalFormatting>
  <conditionalFormatting sqref="Z19">
    <cfRule type="cellIs" dxfId="495" priority="319" operator="equal">
      <formula>0</formula>
    </cfRule>
  </conditionalFormatting>
  <conditionalFormatting sqref="Y19">
    <cfRule type="cellIs" dxfId="494" priority="320" operator="equal">
      <formula>0</formula>
    </cfRule>
  </conditionalFormatting>
  <conditionalFormatting sqref="X20">
    <cfRule type="expression" dxfId="493" priority="318">
      <formula>0</formula>
    </cfRule>
  </conditionalFormatting>
  <conditionalFormatting sqref="X20">
    <cfRule type="cellIs" dxfId="492" priority="317" operator="equal">
      <formula>0</formula>
    </cfRule>
  </conditionalFormatting>
  <conditionalFormatting sqref="Z20">
    <cfRule type="cellIs" dxfId="491" priority="315" operator="equal">
      <formula>0</formula>
    </cfRule>
  </conditionalFormatting>
  <conditionalFormatting sqref="Y20">
    <cfRule type="cellIs" dxfId="490" priority="316" operator="equal">
      <formula>0</formula>
    </cfRule>
  </conditionalFormatting>
  <conditionalFormatting sqref="X21">
    <cfRule type="expression" dxfId="489" priority="314">
      <formula>0</formula>
    </cfRule>
  </conditionalFormatting>
  <conditionalFormatting sqref="X21">
    <cfRule type="cellIs" dxfId="488" priority="313" operator="equal">
      <formula>0</formula>
    </cfRule>
  </conditionalFormatting>
  <conditionalFormatting sqref="Z21">
    <cfRule type="cellIs" dxfId="487" priority="311" operator="equal">
      <formula>0</formula>
    </cfRule>
  </conditionalFormatting>
  <conditionalFormatting sqref="Y21">
    <cfRule type="cellIs" dxfId="486" priority="312" operator="equal">
      <formula>0</formula>
    </cfRule>
  </conditionalFormatting>
  <conditionalFormatting sqref="X22">
    <cfRule type="expression" dxfId="485" priority="310">
      <formula>0</formula>
    </cfRule>
  </conditionalFormatting>
  <conditionalFormatting sqref="X22">
    <cfRule type="cellIs" dxfId="484" priority="309" operator="equal">
      <formula>0</formula>
    </cfRule>
  </conditionalFormatting>
  <conditionalFormatting sqref="Z22">
    <cfRule type="cellIs" dxfId="483" priority="307" operator="equal">
      <formula>0</formula>
    </cfRule>
  </conditionalFormatting>
  <conditionalFormatting sqref="Y22">
    <cfRule type="cellIs" dxfId="482" priority="308" operator="equal">
      <formula>0</formula>
    </cfRule>
  </conditionalFormatting>
  <conditionalFormatting sqref="X23">
    <cfRule type="expression" dxfId="481" priority="306">
      <formula>0</formula>
    </cfRule>
  </conditionalFormatting>
  <conditionalFormatting sqref="X23">
    <cfRule type="cellIs" dxfId="480" priority="305" operator="equal">
      <formula>0</formula>
    </cfRule>
  </conditionalFormatting>
  <conditionalFormatting sqref="Z23">
    <cfRule type="cellIs" dxfId="479" priority="303" operator="equal">
      <formula>0</formula>
    </cfRule>
  </conditionalFormatting>
  <conditionalFormatting sqref="Y23">
    <cfRule type="cellIs" dxfId="478" priority="304" operator="equal">
      <formula>0</formula>
    </cfRule>
  </conditionalFormatting>
  <conditionalFormatting sqref="X24">
    <cfRule type="expression" dxfId="477" priority="302">
      <formula>0</formula>
    </cfRule>
  </conditionalFormatting>
  <conditionalFormatting sqref="X24">
    <cfRule type="cellIs" dxfId="476" priority="301" operator="equal">
      <formula>0</formula>
    </cfRule>
  </conditionalFormatting>
  <conditionalFormatting sqref="Z24">
    <cfRule type="cellIs" dxfId="475" priority="299" operator="equal">
      <formula>0</formula>
    </cfRule>
  </conditionalFormatting>
  <conditionalFormatting sqref="Y24">
    <cfRule type="cellIs" dxfId="474" priority="300" operator="equal">
      <formula>0</formula>
    </cfRule>
  </conditionalFormatting>
  <conditionalFormatting sqref="X25">
    <cfRule type="expression" dxfId="473" priority="298">
      <formula>0</formula>
    </cfRule>
  </conditionalFormatting>
  <conditionalFormatting sqref="X26">
    <cfRule type="expression" dxfId="472" priority="294">
      <formula>0</formula>
    </cfRule>
  </conditionalFormatting>
  <conditionalFormatting sqref="AA8:AA26">
    <cfRule type="expression" dxfId="471" priority="290">
      <formula>0</formula>
    </cfRule>
  </conditionalFormatting>
  <conditionalFormatting sqref="Z14">
    <cfRule type="cellIs" dxfId="470" priority="274" operator="equal">
      <formula>0</formula>
    </cfRule>
  </conditionalFormatting>
  <conditionalFormatting sqref="X10">
    <cfRule type="cellIs" dxfId="469" priority="272" operator="equal">
      <formula>0</formula>
    </cfRule>
  </conditionalFormatting>
  <conditionalFormatting sqref="X11">
    <cfRule type="expression" dxfId="468" priority="288">
      <formula>0</formula>
    </cfRule>
  </conditionalFormatting>
  <conditionalFormatting sqref="X11">
    <cfRule type="cellIs" dxfId="467" priority="287" operator="equal">
      <formula>0</formula>
    </cfRule>
  </conditionalFormatting>
  <conditionalFormatting sqref="Y11">
    <cfRule type="cellIs" dxfId="466" priority="286" operator="equal">
      <formula>0</formula>
    </cfRule>
  </conditionalFormatting>
  <conditionalFormatting sqref="X12">
    <cfRule type="expression" dxfId="465" priority="285">
      <formula>0</formula>
    </cfRule>
  </conditionalFormatting>
  <conditionalFormatting sqref="X12">
    <cfRule type="cellIs" dxfId="464" priority="284" operator="equal">
      <formula>0</formula>
    </cfRule>
  </conditionalFormatting>
  <conditionalFormatting sqref="Z12">
    <cfRule type="cellIs" dxfId="463" priority="282" operator="equal">
      <formula>0</formula>
    </cfRule>
  </conditionalFormatting>
  <conditionalFormatting sqref="X13">
    <cfRule type="expression" dxfId="462" priority="281">
      <formula>0</formula>
    </cfRule>
  </conditionalFormatting>
  <conditionalFormatting sqref="X13">
    <cfRule type="cellIs" dxfId="461" priority="280" operator="equal">
      <formula>0</formula>
    </cfRule>
  </conditionalFormatting>
  <conditionalFormatting sqref="Z13">
    <cfRule type="cellIs" dxfId="460" priority="278" operator="equal">
      <formula>0</formula>
    </cfRule>
  </conditionalFormatting>
  <conditionalFormatting sqref="X14">
    <cfRule type="expression" dxfId="459" priority="277">
      <formula>0</formula>
    </cfRule>
  </conditionalFormatting>
  <conditionalFormatting sqref="X14">
    <cfRule type="cellIs" dxfId="458" priority="276" operator="equal">
      <formula>0</formula>
    </cfRule>
  </conditionalFormatting>
  <conditionalFormatting sqref="X10">
    <cfRule type="expression" dxfId="457" priority="273">
      <formula>0</formula>
    </cfRule>
  </conditionalFormatting>
  <conditionalFormatting sqref="Z8">
    <cfRule type="cellIs" dxfId="456" priority="264" operator="equal">
      <formula>0</formula>
    </cfRule>
  </conditionalFormatting>
  <conditionalFormatting sqref="X9">
    <cfRule type="expression" dxfId="455" priority="270">
      <formula>0</formula>
    </cfRule>
  </conditionalFormatting>
  <conditionalFormatting sqref="Y9">
    <cfRule type="cellIs" dxfId="454" priority="268" operator="equal">
      <formula>0</formula>
    </cfRule>
  </conditionalFormatting>
  <conditionalFormatting sqref="Z9">
    <cfRule type="cellIs" dxfId="453" priority="263" operator="equal">
      <formula>0</formula>
    </cfRule>
  </conditionalFormatting>
  <conditionalFormatting sqref="S38">
    <cfRule type="cellIs" dxfId="452" priority="237" operator="equal">
      <formula>0</formula>
    </cfRule>
  </conditionalFormatting>
  <conditionalFormatting sqref="Q39">
    <cfRule type="cellIs" dxfId="451" priority="235" operator="equal">
      <formula>0</formula>
    </cfRule>
  </conditionalFormatting>
  <conditionalFormatting sqref="Q33">
    <cfRule type="expression" dxfId="450" priority="260">
      <formula>0</formula>
    </cfRule>
  </conditionalFormatting>
  <conditionalFormatting sqref="Q33">
    <cfRule type="cellIs" dxfId="449" priority="259" operator="equal">
      <formula>0</formula>
    </cfRule>
  </conditionalFormatting>
  <conditionalFormatting sqref="Q34">
    <cfRule type="expression" dxfId="448" priority="256">
      <formula>0</formula>
    </cfRule>
  </conditionalFormatting>
  <conditionalFormatting sqref="Q34">
    <cfRule type="cellIs" dxfId="447" priority="255" operator="equal">
      <formula>0</formula>
    </cfRule>
  </conditionalFormatting>
  <conditionalFormatting sqref="S34">
    <cfRule type="cellIs" dxfId="446" priority="253" operator="equal">
      <formula>0</formula>
    </cfRule>
  </conditionalFormatting>
  <conditionalFormatting sqref="R34">
    <cfRule type="cellIs" dxfId="445" priority="254" operator="equal">
      <formula>0</formula>
    </cfRule>
  </conditionalFormatting>
  <conditionalFormatting sqref="Q35">
    <cfRule type="expression" dxfId="444" priority="252">
      <formula>0</formula>
    </cfRule>
  </conditionalFormatting>
  <conditionalFormatting sqref="Q35">
    <cfRule type="cellIs" dxfId="443" priority="251" operator="equal">
      <formula>0</formula>
    </cfRule>
  </conditionalFormatting>
  <conditionalFormatting sqref="S35">
    <cfRule type="cellIs" dxfId="442" priority="249" operator="equal">
      <formula>0</formula>
    </cfRule>
  </conditionalFormatting>
  <conditionalFormatting sqref="R35">
    <cfRule type="cellIs" dxfId="441" priority="250" operator="equal">
      <formula>0</formula>
    </cfRule>
  </conditionalFormatting>
  <conditionalFormatting sqref="Q36">
    <cfRule type="expression" dxfId="440" priority="248">
      <formula>0</formula>
    </cfRule>
  </conditionalFormatting>
  <conditionalFormatting sqref="Q36">
    <cfRule type="cellIs" dxfId="439" priority="247" operator="equal">
      <formula>0</formula>
    </cfRule>
  </conditionalFormatting>
  <conditionalFormatting sqref="S36">
    <cfRule type="cellIs" dxfId="438" priority="245" operator="equal">
      <formula>0</formula>
    </cfRule>
  </conditionalFormatting>
  <conditionalFormatting sqref="R36">
    <cfRule type="cellIs" dxfId="437" priority="246" operator="equal">
      <formula>0</formula>
    </cfRule>
  </conditionalFormatting>
  <conditionalFormatting sqref="Q37">
    <cfRule type="expression" dxfId="436" priority="244">
      <formula>0</formula>
    </cfRule>
  </conditionalFormatting>
  <conditionalFormatting sqref="Q37">
    <cfRule type="cellIs" dxfId="435" priority="243" operator="equal">
      <formula>0</formula>
    </cfRule>
  </conditionalFormatting>
  <conditionalFormatting sqref="S37">
    <cfRule type="cellIs" dxfId="434" priority="241" operator="equal">
      <formula>0</formula>
    </cfRule>
  </conditionalFormatting>
  <conditionalFormatting sqref="R37">
    <cfRule type="cellIs" dxfId="433" priority="242" operator="equal">
      <formula>0</formula>
    </cfRule>
  </conditionalFormatting>
  <conditionalFormatting sqref="R38">
    <cfRule type="cellIs" dxfId="432" priority="238" operator="equal">
      <formula>0</formula>
    </cfRule>
  </conditionalFormatting>
  <conditionalFormatting sqref="Q39">
    <cfRule type="expression" dxfId="431" priority="236">
      <formula>0</formula>
    </cfRule>
  </conditionalFormatting>
  <conditionalFormatting sqref="S39">
    <cfRule type="cellIs" dxfId="430" priority="233" operator="equal">
      <formula>0</formula>
    </cfRule>
  </conditionalFormatting>
  <conditionalFormatting sqref="R39">
    <cfRule type="cellIs" dxfId="429" priority="234" operator="equal">
      <formula>0</formula>
    </cfRule>
  </conditionalFormatting>
  <conditionalFormatting sqref="Q40">
    <cfRule type="expression" dxfId="428" priority="232">
      <formula>0</formula>
    </cfRule>
  </conditionalFormatting>
  <conditionalFormatting sqref="Q40">
    <cfRule type="cellIs" dxfId="427" priority="231" operator="equal">
      <formula>0</formula>
    </cfRule>
  </conditionalFormatting>
  <conditionalFormatting sqref="S40">
    <cfRule type="cellIs" dxfId="426" priority="229" operator="equal">
      <formula>0</formula>
    </cfRule>
  </conditionalFormatting>
  <conditionalFormatting sqref="R40">
    <cfRule type="cellIs" dxfId="425" priority="230" operator="equal">
      <formula>0</formula>
    </cfRule>
  </conditionalFormatting>
  <conditionalFormatting sqref="Q41">
    <cfRule type="expression" dxfId="424" priority="228">
      <formula>0</formula>
    </cfRule>
  </conditionalFormatting>
  <conditionalFormatting sqref="S41">
    <cfRule type="cellIs" dxfId="423" priority="225" operator="equal">
      <formula>0</formula>
    </cfRule>
  </conditionalFormatting>
  <conditionalFormatting sqref="R41">
    <cfRule type="cellIs" dxfId="422" priority="226" operator="equal">
      <formula>0</formula>
    </cfRule>
  </conditionalFormatting>
  <conditionalFormatting sqref="Q32">
    <cfRule type="expression" dxfId="421" priority="224">
      <formula>0</formula>
    </cfRule>
  </conditionalFormatting>
  <conditionalFormatting sqref="Q32">
    <cfRule type="cellIs" dxfId="420" priority="223" operator="equal">
      <formula>0</formula>
    </cfRule>
  </conditionalFormatting>
  <conditionalFormatting sqref="S32">
    <cfRule type="cellIs" dxfId="419" priority="222" operator="equal">
      <formula>0</formula>
    </cfRule>
  </conditionalFormatting>
  <conditionalFormatting sqref="AG38">
    <cfRule type="cellIs" dxfId="418" priority="198" operator="equal">
      <formula>0</formula>
    </cfRule>
  </conditionalFormatting>
  <conditionalFormatting sqref="AE39">
    <cfRule type="cellIs" dxfId="417" priority="196" operator="equal">
      <formula>0</formula>
    </cfRule>
  </conditionalFormatting>
  <conditionalFormatting sqref="AE34">
    <cfRule type="expression" dxfId="416" priority="217">
      <formula>0</formula>
    </cfRule>
  </conditionalFormatting>
  <conditionalFormatting sqref="AE34">
    <cfRule type="cellIs" dxfId="415" priority="216" operator="equal">
      <formula>0</formula>
    </cfRule>
  </conditionalFormatting>
  <conditionalFormatting sqref="AF34">
    <cfRule type="cellIs" dxfId="414" priority="215" operator="equal">
      <formula>0</formula>
    </cfRule>
  </conditionalFormatting>
  <conditionalFormatting sqref="AE35">
    <cfRule type="expression" dxfId="413" priority="213">
      <formula>0</formula>
    </cfRule>
  </conditionalFormatting>
  <conditionalFormatting sqref="AE35">
    <cfRule type="cellIs" dxfId="412" priority="212" operator="equal">
      <formula>0</formula>
    </cfRule>
  </conditionalFormatting>
  <conditionalFormatting sqref="AG35">
    <cfRule type="cellIs" dxfId="411" priority="210" operator="equal">
      <formula>0</formula>
    </cfRule>
  </conditionalFormatting>
  <conditionalFormatting sqref="AF35">
    <cfRule type="cellIs" dxfId="410" priority="211" operator="equal">
      <formula>0</formula>
    </cfRule>
  </conditionalFormatting>
  <conditionalFormatting sqref="AE36">
    <cfRule type="expression" dxfId="409" priority="209">
      <formula>0</formula>
    </cfRule>
  </conditionalFormatting>
  <conditionalFormatting sqref="AE36">
    <cfRule type="cellIs" dxfId="408" priority="208" operator="equal">
      <formula>0</formula>
    </cfRule>
  </conditionalFormatting>
  <conditionalFormatting sqref="AG36">
    <cfRule type="cellIs" dxfId="407" priority="206" operator="equal">
      <formula>0</formula>
    </cfRule>
  </conditionalFormatting>
  <conditionalFormatting sqref="AG37">
    <cfRule type="cellIs" dxfId="406" priority="202" operator="equal">
      <formula>0</formula>
    </cfRule>
  </conditionalFormatting>
  <conditionalFormatting sqref="AF37">
    <cfRule type="cellIs" dxfId="405" priority="203" operator="equal">
      <formula>0</formula>
    </cfRule>
  </conditionalFormatting>
  <conditionalFormatting sqref="AE38">
    <cfRule type="expression" dxfId="404" priority="201">
      <formula>0</formula>
    </cfRule>
  </conditionalFormatting>
  <conditionalFormatting sqref="AE38">
    <cfRule type="cellIs" dxfId="403" priority="200" operator="equal">
      <formula>0</formula>
    </cfRule>
  </conditionalFormatting>
  <conditionalFormatting sqref="AF38">
    <cfRule type="cellIs" dxfId="402" priority="199" operator="equal">
      <formula>0</formula>
    </cfRule>
  </conditionalFormatting>
  <conditionalFormatting sqref="AE39">
    <cfRule type="expression" dxfId="401" priority="197">
      <formula>0</formula>
    </cfRule>
  </conditionalFormatting>
  <conditionalFormatting sqref="AG39">
    <cfRule type="cellIs" dxfId="400" priority="194" operator="equal">
      <formula>0</formula>
    </cfRule>
  </conditionalFormatting>
  <conditionalFormatting sqref="AF39">
    <cfRule type="cellIs" dxfId="399" priority="195" operator="equal">
      <formula>0</formula>
    </cfRule>
  </conditionalFormatting>
  <conditionalFormatting sqref="AE40">
    <cfRule type="expression" dxfId="398" priority="193">
      <formula>0</formula>
    </cfRule>
  </conditionalFormatting>
  <conditionalFormatting sqref="AE40">
    <cfRule type="cellIs" dxfId="397" priority="192" operator="equal">
      <formula>0</formula>
    </cfRule>
  </conditionalFormatting>
  <conditionalFormatting sqref="AG40">
    <cfRule type="cellIs" dxfId="396" priority="190" operator="equal">
      <formula>0</formula>
    </cfRule>
  </conditionalFormatting>
  <conditionalFormatting sqref="AF40">
    <cfRule type="cellIs" dxfId="395" priority="191" operator="equal">
      <formula>0</formula>
    </cfRule>
  </conditionalFormatting>
  <conditionalFormatting sqref="AE41">
    <cfRule type="expression" dxfId="394" priority="189">
      <formula>0</formula>
    </cfRule>
  </conditionalFormatting>
  <conditionalFormatting sqref="AE41">
    <cfRule type="cellIs" dxfId="393" priority="188" operator="equal">
      <formula>0</formula>
    </cfRule>
  </conditionalFormatting>
  <conditionalFormatting sqref="AG41">
    <cfRule type="cellIs" dxfId="392" priority="186" operator="equal">
      <formula>0</formula>
    </cfRule>
  </conditionalFormatting>
  <conditionalFormatting sqref="AF41">
    <cfRule type="cellIs" dxfId="391" priority="187" operator="equal">
      <formula>0</formula>
    </cfRule>
  </conditionalFormatting>
  <conditionalFormatting sqref="AE32">
    <cfRule type="expression" dxfId="390" priority="185">
      <formula>0</formula>
    </cfRule>
  </conditionalFormatting>
  <conditionalFormatting sqref="AE32">
    <cfRule type="cellIs" dxfId="389" priority="184" operator="equal">
      <formula>0</formula>
    </cfRule>
  </conditionalFormatting>
  <conditionalFormatting sqref="AG32">
    <cfRule type="cellIs" dxfId="388" priority="183" operator="equal">
      <formula>0</formula>
    </cfRule>
  </conditionalFormatting>
  <conditionalFormatting sqref="X39">
    <cfRule type="cellIs" dxfId="387" priority="157" operator="equal">
      <formula>0</formula>
    </cfRule>
  </conditionalFormatting>
  <conditionalFormatting sqref="Z40">
    <cfRule type="cellIs" dxfId="386" priority="151" operator="equal">
      <formula>0</formula>
    </cfRule>
  </conditionalFormatting>
  <conditionalFormatting sqref="X33">
    <cfRule type="cellIs" dxfId="385" priority="181" operator="equal">
      <formula>0</formula>
    </cfRule>
  </conditionalFormatting>
  <conditionalFormatting sqref="Z33">
    <cfRule type="cellIs" dxfId="384" priority="179" operator="equal">
      <formula>0</formula>
    </cfRule>
  </conditionalFormatting>
  <conditionalFormatting sqref="X34">
    <cfRule type="cellIs" dxfId="383" priority="177" operator="equal">
      <formula>0</formula>
    </cfRule>
  </conditionalFormatting>
  <conditionalFormatting sqref="Z34">
    <cfRule type="cellIs" dxfId="382" priority="175" operator="equal">
      <formula>0</formula>
    </cfRule>
  </conditionalFormatting>
  <conditionalFormatting sqref="X35">
    <cfRule type="cellIs" dxfId="381" priority="173" operator="equal">
      <formula>0</formula>
    </cfRule>
  </conditionalFormatting>
  <conditionalFormatting sqref="Z35">
    <cfRule type="cellIs" dxfId="380" priority="171" operator="equal">
      <formula>0</formula>
    </cfRule>
  </conditionalFormatting>
  <conditionalFormatting sqref="Z36">
    <cfRule type="cellIs" dxfId="379" priority="167" operator="equal">
      <formula>0</formula>
    </cfRule>
  </conditionalFormatting>
  <conditionalFormatting sqref="X37">
    <cfRule type="cellIs" dxfId="378" priority="165" operator="equal">
      <formula>0</formula>
    </cfRule>
  </conditionalFormatting>
  <conditionalFormatting sqref="Z37">
    <cfRule type="cellIs" dxfId="377" priority="163" operator="equal">
      <formula>0</formula>
    </cfRule>
  </conditionalFormatting>
  <conditionalFormatting sqref="X38">
    <cfRule type="cellIs" dxfId="376" priority="161" operator="equal">
      <formula>0</formula>
    </cfRule>
  </conditionalFormatting>
  <conditionalFormatting sqref="Z39">
    <cfRule type="cellIs" dxfId="375" priority="155" operator="equal">
      <formula>0</formula>
    </cfRule>
  </conditionalFormatting>
  <conditionalFormatting sqref="Z41">
    <cfRule type="cellIs" dxfId="374" priority="147" operator="equal">
      <formula>0</formula>
    </cfRule>
  </conditionalFormatting>
  <conditionalFormatting sqref="X33">
    <cfRule type="expression" dxfId="373" priority="182">
      <formula>0</formula>
    </cfRule>
  </conditionalFormatting>
  <conditionalFormatting sqref="Y33">
    <cfRule type="cellIs" dxfId="372" priority="180" operator="equal">
      <formula>0</formula>
    </cfRule>
  </conditionalFormatting>
  <conditionalFormatting sqref="X34">
    <cfRule type="expression" dxfId="371" priority="178">
      <formula>0</formula>
    </cfRule>
  </conditionalFormatting>
  <conditionalFormatting sqref="Y34">
    <cfRule type="cellIs" dxfId="370" priority="176" operator="equal">
      <formula>0</formula>
    </cfRule>
  </conditionalFormatting>
  <conditionalFormatting sqref="X35">
    <cfRule type="expression" dxfId="369" priority="174">
      <formula>0</formula>
    </cfRule>
  </conditionalFormatting>
  <conditionalFormatting sqref="Y35">
    <cfRule type="cellIs" dxfId="368" priority="172" operator="equal">
      <formula>0</formula>
    </cfRule>
  </conditionalFormatting>
  <conditionalFormatting sqref="X36">
    <cfRule type="expression" dxfId="367" priority="170">
      <formula>0</formula>
    </cfRule>
  </conditionalFormatting>
  <conditionalFormatting sqref="X37">
    <cfRule type="expression" dxfId="366" priority="166">
      <formula>0</formula>
    </cfRule>
  </conditionalFormatting>
  <conditionalFormatting sqref="X38">
    <cfRule type="expression" dxfId="365" priority="162">
      <formula>0</formula>
    </cfRule>
  </conditionalFormatting>
  <conditionalFormatting sqref="Y38">
    <cfRule type="cellIs" dxfId="364" priority="160" operator="equal">
      <formula>0</formula>
    </cfRule>
  </conditionalFormatting>
  <conditionalFormatting sqref="X39">
    <cfRule type="expression" dxfId="363" priority="158">
      <formula>0</formula>
    </cfRule>
  </conditionalFormatting>
  <conditionalFormatting sqref="Y39">
    <cfRule type="cellIs" dxfId="362" priority="156" operator="equal">
      <formula>0</formula>
    </cfRule>
  </conditionalFormatting>
  <conditionalFormatting sqref="X40">
    <cfRule type="expression" dxfId="361" priority="154">
      <formula>0</formula>
    </cfRule>
  </conditionalFormatting>
  <conditionalFormatting sqref="X41">
    <cfRule type="expression" dxfId="360" priority="150">
      <formula>0</formula>
    </cfRule>
  </conditionalFormatting>
  <conditionalFormatting sqref="Y32">
    <cfRule type="cellIs" dxfId="359" priority="146" operator="equal">
      <formula>0</formula>
    </cfRule>
  </conditionalFormatting>
  <conditionalFormatting sqref="Z32">
    <cfRule type="cellIs" dxfId="358" priority="145" operator="equal">
      <formula>0</formula>
    </cfRule>
  </conditionalFormatting>
  <conditionalFormatting sqref="X32">
    <cfRule type="expression" dxfId="357" priority="144">
      <formula>0</formula>
    </cfRule>
  </conditionalFormatting>
  <conditionalFormatting sqref="X52">
    <cfRule type="cellIs" dxfId="356" priority="141" operator="equal">
      <formula>0</formula>
    </cfRule>
  </conditionalFormatting>
  <conditionalFormatting sqref="Z52">
    <cfRule type="cellIs" dxfId="355" priority="139" operator="equal">
      <formula>0</formula>
    </cfRule>
  </conditionalFormatting>
  <conditionalFormatting sqref="X53">
    <cfRule type="cellIs" dxfId="354" priority="137" operator="equal">
      <formula>0</formula>
    </cfRule>
  </conditionalFormatting>
  <conditionalFormatting sqref="Z53">
    <cfRule type="cellIs" dxfId="353" priority="135" operator="equal">
      <formula>0</formula>
    </cfRule>
  </conditionalFormatting>
  <conditionalFormatting sqref="X54">
    <cfRule type="cellIs" dxfId="352" priority="133" operator="equal">
      <formula>0</formula>
    </cfRule>
  </conditionalFormatting>
  <conditionalFormatting sqref="Z54">
    <cfRule type="cellIs" dxfId="351" priority="131" operator="equal">
      <formula>0</formula>
    </cfRule>
  </conditionalFormatting>
  <conditionalFormatting sqref="X55">
    <cfRule type="cellIs" dxfId="350" priority="129" operator="equal">
      <formula>0</formula>
    </cfRule>
  </conditionalFormatting>
  <conditionalFormatting sqref="Z55">
    <cfRule type="cellIs" dxfId="349" priority="127" operator="equal">
      <formula>0</formula>
    </cfRule>
  </conditionalFormatting>
  <conditionalFormatting sqref="X56">
    <cfRule type="cellIs" dxfId="348" priority="125" operator="equal">
      <formula>0</formula>
    </cfRule>
  </conditionalFormatting>
  <conditionalFormatting sqref="Z56">
    <cfRule type="cellIs" dxfId="347" priority="123" operator="equal">
      <formula>0</formula>
    </cfRule>
  </conditionalFormatting>
  <conditionalFormatting sqref="X52">
    <cfRule type="expression" dxfId="346" priority="142">
      <formula>0</formula>
    </cfRule>
  </conditionalFormatting>
  <conditionalFormatting sqref="Y52">
    <cfRule type="cellIs" dxfId="345" priority="140" operator="equal">
      <formula>0</formula>
    </cfRule>
  </conditionalFormatting>
  <conditionalFormatting sqref="X53">
    <cfRule type="expression" dxfId="344" priority="138">
      <formula>0</formula>
    </cfRule>
  </conditionalFormatting>
  <conditionalFormatting sqref="Y53">
    <cfRule type="cellIs" dxfId="343" priority="136" operator="equal">
      <formula>0</formula>
    </cfRule>
  </conditionalFormatting>
  <conditionalFormatting sqref="X54">
    <cfRule type="expression" dxfId="342" priority="134">
      <formula>0</formula>
    </cfRule>
  </conditionalFormatting>
  <conditionalFormatting sqref="Y54">
    <cfRule type="cellIs" dxfId="341" priority="132" operator="equal">
      <formula>0</formula>
    </cfRule>
  </conditionalFormatting>
  <conditionalFormatting sqref="X55">
    <cfRule type="expression" dxfId="340" priority="130">
      <formula>0</formula>
    </cfRule>
  </conditionalFormatting>
  <conditionalFormatting sqref="Y55">
    <cfRule type="cellIs" dxfId="339" priority="128" operator="equal">
      <formula>0</formula>
    </cfRule>
  </conditionalFormatting>
  <conditionalFormatting sqref="X56">
    <cfRule type="expression" dxfId="338" priority="126">
      <formula>0</formula>
    </cfRule>
  </conditionalFormatting>
  <conditionalFormatting sqref="Y56">
    <cfRule type="cellIs" dxfId="337" priority="124" operator="equal">
      <formula>0</formula>
    </cfRule>
  </conditionalFormatting>
  <conditionalFormatting sqref="Q56">
    <cfRule type="expression" dxfId="336" priority="107">
      <formula>0</formula>
    </cfRule>
  </conditionalFormatting>
  <conditionalFormatting sqref="Q52">
    <cfRule type="expression" dxfId="335" priority="122">
      <formula>0</formula>
    </cfRule>
  </conditionalFormatting>
  <conditionalFormatting sqref="Q52">
    <cfRule type="cellIs" dxfId="334" priority="121" operator="equal">
      <formula>0</formula>
    </cfRule>
  </conditionalFormatting>
  <conditionalFormatting sqref="S52">
    <cfRule type="cellIs" dxfId="333" priority="120" operator="equal">
      <formula>0</formula>
    </cfRule>
  </conditionalFormatting>
  <conditionalFormatting sqref="Q53">
    <cfRule type="expression" dxfId="332" priority="119">
      <formula>0</formula>
    </cfRule>
  </conditionalFormatting>
  <conditionalFormatting sqref="Q55">
    <cfRule type="expression" dxfId="331" priority="111">
      <formula>0</formula>
    </cfRule>
  </conditionalFormatting>
  <conditionalFormatting sqref="Q51">
    <cfRule type="expression" dxfId="330" priority="97">
      <formula>0</formula>
    </cfRule>
  </conditionalFormatting>
  <conditionalFormatting sqref="Q47">
    <cfRule type="expression" dxfId="329" priority="95">
      <formula>0</formula>
    </cfRule>
  </conditionalFormatting>
  <conditionalFormatting sqref="Q48">
    <cfRule type="expression" dxfId="328" priority="103">
      <formula>0</formula>
    </cfRule>
  </conditionalFormatting>
  <conditionalFormatting sqref="Q49">
    <cfRule type="expression" dxfId="327" priority="101">
      <formula>0</formula>
    </cfRule>
  </conditionalFormatting>
  <conditionalFormatting sqref="Q50">
    <cfRule type="expression" dxfId="326" priority="99">
      <formula>0</formula>
    </cfRule>
  </conditionalFormatting>
  <conditionalFormatting sqref="X48">
    <cfRule type="cellIs" dxfId="325" priority="86" operator="equal">
      <formula>0</formula>
    </cfRule>
  </conditionalFormatting>
  <conditionalFormatting sqref="X49">
    <cfRule type="expression" dxfId="324" priority="85">
      <formula>0</formula>
    </cfRule>
  </conditionalFormatting>
  <conditionalFormatting sqref="X51">
    <cfRule type="expression" dxfId="323" priority="81">
      <formula>0</formula>
    </cfRule>
  </conditionalFormatting>
  <conditionalFormatting sqref="X47">
    <cfRule type="expression" dxfId="322" priority="79">
      <formula>0</formula>
    </cfRule>
  </conditionalFormatting>
  <conditionalFormatting sqref="X48">
    <cfRule type="expression" dxfId="321" priority="87">
      <formula>0</formula>
    </cfRule>
  </conditionalFormatting>
  <conditionalFormatting sqref="X50">
    <cfRule type="expression" dxfId="320" priority="83">
      <formula>0</formula>
    </cfRule>
  </conditionalFormatting>
  <conditionalFormatting sqref="AE56">
    <cfRule type="expression" dxfId="319" priority="36">
      <formula>0</formula>
    </cfRule>
  </conditionalFormatting>
  <conditionalFormatting sqref="AE52">
    <cfRule type="expression" dxfId="318" priority="51">
      <formula>0</formula>
    </cfRule>
  </conditionalFormatting>
  <conditionalFormatting sqref="AE53">
    <cfRule type="expression" dxfId="317" priority="48">
      <formula>0</formula>
    </cfRule>
  </conditionalFormatting>
  <conditionalFormatting sqref="AE54">
    <cfRule type="expression" dxfId="316" priority="44">
      <formula>0</formula>
    </cfRule>
  </conditionalFormatting>
  <conditionalFormatting sqref="AE55">
    <cfRule type="expression" dxfId="315" priority="40">
      <formula>0</formula>
    </cfRule>
  </conditionalFormatting>
  <conditionalFormatting sqref="AE47">
    <cfRule type="cellIs" dxfId="314" priority="23" operator="equal">
      <formula>0</formula>
    </cfRule>
  </conditionalFormatting>
  <conditionalFormatting sqref="AE51">
    <cfRule type="expression" dxfId="313" priority="26">
      <formula>0</formula>
    </cfRule>
  </conditionalFormatting>
  <conditionalFormatting sqref="AE47">
    <cfRule type="expression" dxfId="312" priority="24">
      <formula>0</formula>
    </cfRule>
  </conditionalFormatting>
  <conditionalFormatting sqref="AE51">
    <cfRule type="cellIs" dxfId="311" priority="25" operator="equal">
      <formula>0</formula>
    </cfRule>
  </conditionalFormatting>
  <conditionalFormatting sqref="AE48">
    <cfRule type="expression" dxfId="310" priority="32">
      <formula>0</formula>
    </cfRule>
  </conditionalFormatting>
  <conditionalFormatting sqref="AE48">
    <cfRule type="cellIs" dxfId="309" priority="31" operator="equal">
      <formula>0</formula>
    </cfRule>
  </conditionalFormatting>
  <conditionalFormatting sqref="AE49">
    <cfRule type="expression" dxfId="308" priority="30">
      <formula>0</formula>
    </cfRule>
  </conditionalFormatting>
  <conditionalFormatting sqref="AE49">
    <cfRule type="cellIs" dxfId="307" priority="29" operator="equal">
      <formula>0</formula>
    </cfRule>
  </conditionalFormatting>
  <conditionalFormatting sqref="AE50">
    <cfRule type="expression" dxfId="306" priority="28">
      <formula>0</formula>
    </cfRule>
  </conditionalFormatting>
  <conditionalFormatting sqref="AE50">
    <cfRule type="cellIs" dxfId="305" priority="27" operator="equal">
      <formula>0</formula>
    </cfRule>
  </conditionalFormatting>
  <conditionalFormatting sqref="AG47">
    <cfRule type="cellIs" dxfId="304" priority="21" operator="equal">
      <formula>0</formula>
    </cfRule>
  </conditionalFormatting>
  <conditionalFormatting sqref="AG48">
    <cfRule type="cellIs" dxfId="303" priority="22" operator="equal">
      <formula>0</formula>
    </cfRule>
  </conditionalFormatting>
  <conditionalFormatting sqref="AG49">
    <cfRule type="cellIs" dxfId="302" priority="20" operator="equal">
      <formula>0</formula>
    </cfRule>
  </conditionalFormatting>
  <conditionalFormatting sqref="AG51">
    <cfRule type="cellIs" dxfId="301" priority="19" operator="equal">
      <formula>0</formula>
    </cfRule>
  </conditionalFormatting>
  <conditionalFormatting sqref="AF47:AF51">
    <cfRule type="cellIs" dxfId="300" priority="17"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2.5000000000000001E-2</v>
      </c>
      <c r="E3" s="8">
        <f>E35+E52+E69</f>
        <v>88375.117904891318</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37</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Variantenvergleich!B8</f>
        <v>Anschlusskosten bzw. Kosten für Brennstofflager</v>
      </c>
      <c r="C15" s="4">
        <f>Variantenvergleich!C8</f>
        <v>1750</v>
      </c>
      <c r="D15" s="4">
        <f>Variantenvergleich!D8</f>
        <v>50</v>
      </c>
      <c r="E15" s="4">
        <f>Variantenvergleich!E8</f>
        <v>3.5000000000000003E-2</v>
      </c>
      <c r="F15" s="4">
        <f>Variantenvergleich!F8</f>
        <v>0</v>
      </c>
      <c r="I15" s="5">
        <f>C15</f>
        <v>1750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-1964.755593291839</v>
      </c>
      <c r="AO15" s="5">
        <f t="shared" ref="AO15:AO33" si="1">-IF(AP15="---",0,C15/D15*AP15*(1+E15)^30)</f>
        <v>-1964.755593291839</v>
      </c>
      <c r="AP15" s="6">
        <f t="shared" ref="AP15:AP33" si="2">IF(OR(C15=0,D15&lt;2),"---",D15-MOD(AM$14,D15))</f>
        <v>20</v>
      </c>
    </row>
    <row r="16" spans="1:42" ht="12" customHeight="1" x14ac:dyDescent="0.2">
      <c r="A16" s="7">
        <v>2</v>
      </c>
      <c r="B16" s="4" t="str">
        <f>Variantenvergleich!B9</f>
        <v>Wärmebereitsteller</v>
      </c>
      <c r="C16" s="4">
        <f>Variantenvergleich!C9</f>
        <v>5000</v>
      </c>
      <c r="D16" s="4">
        <f>Variantenvergleich!D9</f>
        <v>18</v>
      </c>
      <c r="E16" s="4">
        <f>Variantenvergleich!E9</f>
        <v>3.5000000000000003E-2</v>
      </c>
      <c r="F16" s="4">
        <f>Variantenvergleich!F9</f>
        <v>0</v>
      </c>
      <c r="I16" s="5">
        <f t="shared" ref="I16:I33" si="3">C16</f>
        <v>5000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9287.4459775763407</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-4677.9895078377112</v>
      </c>
      <c r="AO16" s="5">
        <f t="shared" si="1"/>
        <v>-4677.9895078377112</v>
      </c>
      <c r="AP16" s="6">
        <f t="shared" si="2"/>
        <v>6</v>
      </c>
    </row>
    <row r="17" spans="1:42" ht="12" customHeight="1" x14ac:dyDescent="0.2">
      <c r="A17" s="7">
        <v>3</v>
      </c>
      <c r="B17" s="4" t="str">
        <f>Variantenvergleich!B10</f>
        <v>Abgasanlage</v>
      </c>
      <c r="C17" s="4">
        <f>Variantenvergleich!C10</f>
        <v>900</v>
      </c>
      <c r="D17" s="4">
        <f>Variantenvergleich!D10</f>
        <v>50</v>
      </c>
      <c r="E17" s="4">
        <f>Variantenvergleich!E10</f>
        <v>3.5000000000000003E-2</v>
      </c>
      <c r="F17" s="4">
        <f>Variantenvergleich!F10</f>
        <v>0</v>
      </c>
      <c r="I17" s="5">
        <f t="shared" si="3"/>
        <v>900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-1010.4457336929459</v>
      </c>
      <c r="AO17" s="5">
        <f t="shared" si="1"/>
        <v>-1010.4457336929459</v>
      </c>
      <c r="AP17" s="6">
        <f t="shared" si="2"/>
        <v>20</v>
      </c>
    </row>
    <row r="18" spans="1:42" ht="12" customHeight="1" x14ac:dyDescent="0.2">
      <c r="A18" s="7">
        <v>4</v>
      </c>
      <c r="B18" s="4" t="str">
        <f>Variantenvergleich!B11</f>
        <v>Brauchwasserspeicher</v>
      </c>
      <c r="C18" s="4">
        <f>Variantenvergleich!C11</f>
        <v>1500</v>
      </c>
      <c r="D18" s="4">
        <f>Variantenvergleich!D11</f>
        <v>15</v>
      </c>
      <c r="E18" s="4">
        <f>Variantenvergleich!E11</f>
        <v>3.5000000000000003E-2</v>
      </c>
      <c r="F18" s="4">
        <f>Variantenvergleich!F11</f>
        <v>100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2680.5581292034549</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280.67937047026226</v>
      </c>
      <c r="AO18" s="5">
        <f t="shared" si="1"/>
        <v>-4210.1905570539411</v>
      </c>
      <c r="AP18" s="6">
        <f t="shared" si="2"/>
        <v>15</v>
      </c>
    </row>
    <row r="19" spans="1:42" ht="12" customHeight="1" x14ac:dyDescent="0.2">
      <c r="A19" s="7">
        <v>5</v>
      </c>
      <c r="B19" s="4">
        <f>Variantenvergleich!B12</f>
        <v>0</v>
      </c>
      <c r="C19" s="4">
        <f>Variantenvergleich!C12</f>
        <v>0</v>
      </c>
      <c r="D19" s="4">
        <f>Variantenvergleich!D12</f>
        <v>0</v>
      </c>
      <c r="E19" s="4">
        <f>Variantenvergleich!E12</f>
        <v>0</v>
      </c>
      <c r="F19" s="4">
        <f>Variantenvergleich!F12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t="str">
        <f>Variantenvergleich!B13</f>
        <v xml:space="preserve">Installation, Montage, Mate-
rial </v>
      </c>
      <c r="C20" s="4">
        <f>Variantenvergleich!C13</f>
        <v>2500</v>
      </c>
      <c r="D20" s="4">
        <f>Variantenvergleich!D13</f>
        <v>18</v>
      </c>
      <c r="E20" s="4">
        <f>Variantenvergleich!E13</f>
        <v>3.5000000000000003E-2</v>
      </c>
      <c r="F20" s="4">
        <f>Variantenvergleich!F13</f>
        <v>0</v>
      </c>
      <c r="I20" s="5">
        <f t="shared" si="3"/>
        <v>2500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4643.7229887881704</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-2338.9947539188556</v>
      </c>
      <c r="AO20" s="5">
        <f t="shared" si="1"/>
        <v>-2338.9947539188556</v>
      </c>
      <c r="AP20" s="6">
        <f t="shared" si="2"/>
        <v>6</v>
      </c>
    </row>
    <row r="21" spans="1:42" ht="12" customHeight="1" x14ac:dyDescent="0.2">
      <c r="A21" s="7">
        <v>7</v>
      </c>
      <c r="B21" s="4" t="str">
        <f>Variantenvergleich!B14</f>
        <v>Förderung</v>
      </c>
      <c r="C21" s="4">
        <f>Variantenvergleich!C14</f>
        <v>-501.95312314098749</v>
      </c>
      <c r="D21" s="4">
        <f>Variantenvergleich!D14</f>
        <v>0</v>
      </c>
      <c r="E21" s="4">
        <f>Variantenvergleich!E14</f>
        <v>0</v>
      </c>
      <c r="F21" s="4">
        <f>Variantenvergleich!F14</f>
        <v>0</v>
      </c>
      <c r="I21" s="5">
        <f t="shared" si="3"/>
        <v>-501.95312314098749</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Variantenvergleich!B15</f>
        <v>0</v>
      </c>
      <c r="C22" s="4">
        <f>Variantenvergleich!C15</f>
        <v>0</v>
      </c>
      <c r="D22" s="4">
        <f>Variantenvergleich!D15</f>
        <v>0</v>
      </c>
      <c r="E22" s="4">
        <f>Variantenvergleich!E15</f>
        <v>0</v>
      </c>
      <c r="F22" s="4">
        <f>Variantenvergleich!F15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Variantenvergleich!B16</f>
        <v>0</v>
      </c>
      <c r="C23" s="4">
        <f>Variantenvergleich!C16</f>
        <v>0</v>
      </c>
      <c r="D23" s="4">
        <f>Variantenvergleich!D16</f>
        <v>0</v>
      </c>
      <c r="E23" s="4">
        <f>Variantenvergleich!E16</f>
        <v>0</v>
      </c>
      <c r="F23" s="4">
        <f>Variantenvergleich!F16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Variantenvergleich!B17</f>
        <v>0</v>
      </c>
      <c r="C24" s="4">
        <f>Variantenvergleich!C17</f>
        <v>0</v>
      </c>
      <c r="D24" s="4">
        <f>Variantenvergleich!D17</f>
        <v>0</v>
      </c>
      <c r="E24" s="4">
        <f>Variantenvergleich!E17</f>
        <v>0</v>
      </c>
      <c r="F24" s="4">
        <f>Variantenvergleich!F17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K24:AL33"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Variantenvergleich!B18</f>
        <v>0</v>
      </c>
      <c r="C25" s="4">
        <f>Variantenvergleich!C18</f>
        <v>0</v>
      </c>
      <c r="D25" s="4">
        <f>Variantenvergleich!D18</f>
        <v>0</v>
      </c>
      <c r="E25" s="4">
        <f>Variantenvergleich!E18</f>
        <v>0</v>
      </c>
      <c r="F25" s="4">
        <f>Variantenvergleich!F18</f>
        <v>0</v>
      </c>
      <c r="I25" s="5">
        <f t="shared" si="3"/>
        <v>0</v>
      </c>
      <c r="J25" s="5">
        <f t="shared" si="4"/>
        <v>0</v>
      </c>
      <c r="K25" s="5">
        <f t="shared" si="6"/>
        <v>0</v>
      </c>
      <c r="L25" s="5">
        <f t="shared" si="6"/>
        <v>0</v>
      </c>
      <c r="M25" s="5">
        <f t="shared" si="6"/>
        <v>0</v>
      </c>
      <c r="N25" s="5">
        <f t="shared" si="6"/>
        <v>0</v>
      </c>
      <c r="O25" s="5">
        <f t="shared" si="6"/>
        <v>0</v>
      </c>
      <c r="P25" s="5">
        <f t="shared" si="6"/>
        <v>0</v>
      </c>
      <c r="Q25" s="5">
        <f t="shared" si="6"/>
        <v>0</v>
      </c>
      <c r="R25" s="5">
        <f t="shared" si="6"/>
        <v>0</v>
      </c>
      <c r="S25" s="5">
        <f t="shared" si="6"/>
        <v>0</v>
      </c>
      <c r="T25" s="5">
        <f t="shared" si="6"/>
        <v>0</v>
      </c>
      <c r="U25" s="5">
        <f t="shared" si="6"/>
        <v>0</v>
      </c>
      <c r="V25" s="5">
        <f t="shared" si="6"/>
        <v>0</v>
      </c>
      <c r="W25" s="5">
        <f t="shared" si="6"/>
        <v>0</v>
      </c>
      <c r="X25" s="5">
        <f t="shared" si="6"/>
        <v>0</v>
      </c>
      <c r="Y25" s="5">
        <f t="shared" si="6"/>
        <v>0</v>
      </c>
      <c r="Z25" s="5">
        <f t="shared" si="6"/>
        <v>0</v>
      </c>
      <c r="AA25" s="5">
        <f t="shared" si="6"/>
        <v>0</v>
      </c>
      <c r="AB25" s="5">
        <f t="shared" si="6"/>
        <v>0</v>
      </c>
      <c r="AC25" s="5">
        <f t="shared" si="6"/>
        <v>0</v>
      </c>
      <c r="AD25" s="5">
        <f t="shared" si="6"/>
        <v>0</v>
      </c>
      <c r="AE25" s="5">
        <f t="shared" si="6"/>
        <v>0</v>
      </c>
      <c r="AF25" s="5">
        <f t="shared" si="6"/>
        <v>0</v>
      </c>
      <c r="AG25" s="5">
        <f t="shared" si="6"/>
        <v>0</v>
      </c>
      <c r="AH25" s="5">
        <f t="shared" si="6"/>
        <v>0</v>
      </c>
      <c r="AI25" s="5">
        <f t="shared" si="6"/>
        <v>0</v>
      </c>
      <c r="AJ25" s="5">
        <f t="shared" si="6"/>
        <v>0</v>
      </c>
      <c r="AK25" s="5">
        <f t="shared" si="6"/>
        <v>0</v>
      </c>
      <c r="AL25" s="5">
        <f t="shared" si="6"/>
        <v>0</v>
      </c>
      <c r="AM25" s="5">
        <f t="shared" si="5"/>
        <v>0</v>
      </c>
      <c r="AO25" s="5">
        <f t="shared" si="1"/>
        <v>0</v>
      </c>
      <c r="AP25" s="6" t="str">
        <f t="shared" si="2"/>
        <v>---</v>
      </c>
    </row>
    <row r="26" spans="1:42" ht="12" customHeight="1" x14ac:dyDescent="0.2">
      <c r="A26" s="7">
        <v>12</v>
      </c>
      <c r="B26" s="4">
        <f>Variantenvergleich!B19</f>
        <v>0</v>
      </c>
      <c r="C26" s="4">
        <f>Variantenvergleich!C19</f>
        <v>0</v>
      </c>
      <c r="D26" s="4">
        <f>Variantenvergleich!D19</f>
        <v>0</v>
      </c>
      <c r="E26" s="4">
        <f>Variantenvergleich!E19</f>
        <v>0</v>
      </c>
      <c r="F26" s="4">
        <f>Variantenvergleich!F19</f>
        <v>0</v>
      </c>
      <c r="I26" s="5">
        <f t="shared" si="3"/>
        <v>0</v>
      </c>
      <c r="J26" s="5">
        <f t="shared" si="4"/>
        <v>0</v>
      </c>
      <c r="K26" s="5">
        <f t="shared" si="6"/>
        <v>0</v>
      </c>
      <c r="L26" s="5">
        <f t="shared" si="6"/>
        <v>0</v>
      </c>
      <c r="M26" s="5">
        <f t="shared" si="6"/>
        <v>0</v>
      </c>
      <c r="N26" s="5">
        <f t="shared" si="6"/>
        <v>0</v>
      </c>
      <c r="O26" s="5">
        <f t="shared" si="6"/>
        <v>0</v>
      </c>
      <c r="P26" s="5">
        <f t="shared" si="6"/>
        <v>0</v>
      </c>
      <c r="Q26" s="5">
        <f t="shared" si="6"/>
        <v>0</v>
      </c>
      <c r="R26" s="5">
        <f t="shared" si="6"/>
        <v>0</v>
      </c>
      <c r="S26" s="5">
        <f t="shared" si="6"/>
        <v>0</v>
      </c>
      <c r="T26" s="5">
        <f t="shared" si="6"/>
        <v>0</v>
      </c>
      <c r="U26" s="5">
        <f t="shared" si="6"/>
        <v>0</v>
      </c>
      <c r="V26" s="5">
        <f t="shared" si="6"/>
        <v>0</v>
      </c>
      <c r="W26" s="5">
        <f t="shared" si="6"/>
        <v>0</v>
      </c>
      <c r="X26" s="5">
        <f t="shared" si="6"/>
        <v>0</v>
      </c>
      <c r="Y26" s="5">
        <f t="shared" si="6"/>
        <v>0</v>
      </c>
      <c r="Z26" s="5">
        <f t="shared" si="6"/>
        <v>0</v>
      </c>
      <c r="AA26" s="5">
        <f t="shared" si="6"/>
        <v>0</v>
      </c>
      <c r="AB26" s="5">
        <f t="shared" si="6"/>
        <v>0</v>
      </c>
      <c r="AC26" s="5">
        <f t="shared" si="6"/>
        <v>0</v>
      </c>
      <c r="AD26" s="5">
        <f t="shared" si="6"/>
        <v>0</v>
      </c>
      <c r="AE26" s="5">
        <f t="shared" si="6"/>
        <v>0</v>
      </c>
      <c r="AF26" s="5">
        <f t="shared" si="6"/>
        <v>0</v>
      </c>
      <c r="AG26" s="5">
        <f t="shared" si="6"/>
        <v>0</v>
      </c>
      <c r="AH26" s="5">
        <f t="shared" si="6"/>
        <v>0</v>
      </c>
      <c r="AI26" s="5">
        <f t="shared" si="6"/>
        <v>0</v>
      </c>
      <c r="AJ26" s="5">
        <f t="shared" si="6"/>
        <v>0</v>
      </c>
      <c r="AK26" s="5">
        <f t="shared" si="6"/>
        <v>0</v>
      </c>
      <c r="AL26" s="5">
        <f t="shared" si="6"/>
        <v>0</v>
      </c>
      <c r="AM26" s="5">
        <f t="shared" si="5"/>
        <v>0</v>
      </c>
      <c r="AO26" s="5">
        <f t="shared" si="1"/>
        <v>0</v>
      </c>
      <c r="AP26" s="6" t="str">
        <f t="shared" si="2"/>
        <v>---</v>
      </c>
    </row>
    <row r="27" spans="1:42" ht="12" customHeight="1" x14ac:dyDescent="0.2">
      <c r="A27" s="7">
        <v>13</v>
      </c>
      <c r="B27" s="4">
        <f>Variantenvergleich!B20</f>
        <v>0</v>
      </c>
      <c r="C27" s="4">
        <f>Variantenvergleich!C20</f>
        <v>0</v>
      </c>
      <c r="D27" s="4">
        <f>Variantenvergleich!D20</f>
        <v>0</v>
      </c>
      <c r="E27" s="4">
        <f>Variantenvergleich!E20</f>
        <v>0</v>
      </c>
      <c r="F27" s="4">
        <f>Variantenvergleich!F20</f>
        <v>0</v>
      </c>
      <c r="I27" s="5">
        <f t="shared" si="3"/>
        <v>0</v>
      </c>
      <c r="J27" s="5">
        <f t="shared" si="4"/>
        <v>0</v>
      </c>
      <c r="K27" s="5">
        <f t="shared" si="6"/>
        <v>0</v>
      </c>
      <c r="L27" s="5">
        <f t="shared" si="6"/>
        <v>0</v>
      </c>
      <c r="M27" s="5">
        <f t="shared" si="6"/>
        <v>0</v>
      </c>
      <c r="N27" s="5">
        <f t="shared" si="6"/>
        <v>0</v>
      </c>
      <c r="O27" s="5">
        <f t="shared" si="6"/>
        <v>0</v>
      </c>
      <c r="P27" s="5">
        <f t="shared" si="6"/>
        <v>0</v>
      </c>
      <c r="Q27" s="5">
        <f t="shared" si="6"/>
        <v>0</v>
      </c>
      <c r="R27" s="5">
        <f t="shared" si="6"/>
        <v>0</v>
      </c>
      <c r="S27" s="5">
        <f t="shared" si="6"/>
        <v>0</v>
      </c>
      <c r="T27" s="5">
        <f t="shared" si="6"/>
        <v>0</v>
      </c>
      <c r="U27" s="5">
        <f t="shared" si="6"/>
        <v>0</v>
      </c>
      <c r="V27" s="5">
        <f t="shared" si="6"/>
        <v>0</v>
      </c>
      <c r="W27" s="5">
        <f t="shared" si="6"/>
        <v>0</v>
      </c>
      <c r="X27" s="5">
        <f t="shared" si="6"/>
        <v>0</v>
      </c>
      <c r="Y27" s="5">
        <f t="shared" si="6"/>
        <v>0</v>
      </c>
      <c r="Z27" s="5">
        <f t="shared" si="6"/>
        <v>0</v>
      </c>
      <c r="AA27" s="5">
        <f t="shared" si="6"/>
        <v>0</v>
      </c>
      <c r="AB27" s="5">
        <f t="shared" si="6"/>
        <v>0</v>
      </c>
      <c r="AC27" s="5">
        <f t="shared" si="6"/>
        <v>0</v>
      </c>
      <c r="AD27" s="5">
        <f t="shared" si="6"/>
        <v>0</v>
      </c>
      <c r="AE27" s="5">
        <f t="shared" si="6"/>
        <v>0</v>
      </c>
      <c r="AF27" s="5">
        <f t="shared" si="6"/>
        <v>0</v>
      </c>
      <c r="AG27" s="5">
        <f t="shared" si="6"/>
        <v>0</v>
      </c>
      <c r="AH27" s="5">
        <f t="shared" si="6"/>
        <v>0</v>
      </c>
      <c r="AI27" s="5">
        <f t="shared" si="6"/>
        <v>0</v>
      </c>
      <c r="AJ27" s="5">
        <f t="shared" si="6"/>
        <v>0</v>
      </c>
      <c r="AK27" s="5">
        <f t="shared" si="6"/>
        <v>0</v>
      </c>
      <c r="AL27" s="5">
        <f t="shared" si="6"/>
        <v>0</v>
      </c>
      <c r="AM27" s="5">
        <f t="shared" si="5"/>
        <v>0</v>
      </c>
      <c r="AO27" s="5">
        <f t="shared" si="1"/>
        <v>0</v>
      </c>
      <c r="AP27" s="6" t="str">
        <f t="shared" si="2"/>
        <v>---</v>
      </c>
    </row>
    <row r="28" spans="1:42" ht="12" customHeight="1" x14ac:dyDescent="0.2">
      <c r="A28" s="7">
        <v>14</v>
      </c>
      <c r="B28" s="4">
        <f>Variantenvergleich!B21</f>
        <v>0</v>
      </c>
      <c r="C28" s="4">
        <f>Variantenvergleich!C21</f>
        <v>0</v>
      </c>
      <c r="D28" s="4">
        <f>Variantenvergleich!D21</f>
        <v>0</v>
      </c>
      <c r="E28" s="4">
        <f>Variantenvergleich!E21</f>
        <v>0</v>
      </c>
      <c r="F28" s="4">
        <f>Variantenvergleich!F21</f>
        <v>0</v>
      </c>
      <c r="I28" s="5">
        <f t="shared" si="3"/>
        <v>0</v>
      </c>
      <c r="J28" s="5">
        <f t="shared" si="4"/>
        <v>0</v>
      </c>
      <c r="K28" s="5">
        <f t="shared" si="6"/>
        <v>0</v>
      </c>
      <c r="L28" s="5">
        <f t="shared" si="6"/>
        <v>0</v>
      </c>
      <c r="M28" s="5">
        <f t="shared" si="6"/>
        <v>0</v>
      </c>
      <c r="N28" s="5">
        <f t="shared" si="6"/>
        <v>0</v>
      </c>
      <c r="O28" s="5">
        <f t="shared" si="6"/>
        <v>0</v>
      </c>
      <c r="P28" s="5">
        <f t="shared" si="6"/>
        <v>0</v>
      </c>
      <c r="Q28" s="5">
        <f t="shared" si="6"/>
        <v>0</v>
      </c>
      <c r="R28" s="5">
        <f t="shared" si="6"/>
        <v>0</v>
      </c>
      <c r="S28" s="5">
        <f t="shared" si="6"/>
        <v>0</v>
      </c>
      <c r="T28" s="5">
        <f t="shared" si="6"/>
        <v>0</v>
      </c>
      <c r="U28" s="5">
        <f t="shared" si="6"/>
        <v>0</v>
      </c>
      <c r="V28" s="5">
        <f t="shared" si="6"/>
        <v>0</v>
      </c>
      <c r="W28" s="5">
        <f t="shared" si="6"/>
        <v>0</v>
      </c>
      <c r="X28" s="5">
        <f t="shared" si="6"/>
        <v>0</v>
      </c>
      <c r="Y28" s="5">
        <f t="shared" si="6"/>
        <v>0</v>
      </c>
      <c r="Z28" s="5">
        <f t="shared" si="6"/>
        <v>0</v>
      </c>
      <c r="AA28" s="5">
        <f t="shared" si="6"/>
        <v>0</v>
      </c>
      <c r="AB28" s="5">
        <f t="shared" si="6"/>
        <v>0</v>
      </c>
      <c r="AC28" s="5">
        <f t="shared" si="6"/>
        <v>0</v>
      </c>
      <c r="AD28" s="5">
        <f t="shared" si="6"/>
        <v>0</v>
      </c>
      <c r="AE28" s="5">
        <f t="shared" si="6"/>
        <v>0</v>
      </c>
      <c r="AF28" s="5">
        <f t="shared" si="6"/>
        <v>0</v>
      </c>
      <c r="AG28" s="5">
        <f t="shared" si="6"/>
        <v>0</v>
      </c>
      <c r="AH28" s="5">
        <f t="shared" si="6"/>
        <v>0</v>
      </c>
      <c r="AI28" s="5">
        <f t="shared" si="6"/>
        <v>0</v>
      </c>
      <c r="AJ28" s="5">
        <f t="shared" si="6"/>
        <v>0</v>
      </c>
      <c r="AK28" s="5">
        <f t="shared" si="6"/>
        <v>0</v>
      </c>
      <c r="AL28" s="5">
        <f t="shared" si="6"/>
        <v>0</v>
      </c>
      <c r="AM28" s="5">
        <f t="shared" si="5"/>
        <v>0</v>
      </c>
      <c r="AO28" s="5">
        <f t="shared" si="1"/>
        <v>0</v>
      </c>
      <c r="AP28" s="6" t="str">
        <f t="shared" si="2"/>
        <v>---</v>
      </c>
    </row>
    <row r="29" spans="1:42" ht="12" customHeight="1" x14ac:dyDescent="0.2">
      <c r="A29" s="7">
        <v>15</v>
      </c>
      <c r="B29" s="4">
        <f>Variantenvergleich!B22</f>
        <v>0</v>
      </c>
      <c r="C29" s="4">
        <f>Variantenvergleich!C22</f>
        <v>0</v>
      </c>
      <c r="D29" s="4">
        <f>Variantenvergleich!D22</f>
        <v>0</v>
      </c>
      <c r="E29" s="4">
        <f>Variantenvergleich!E22</f>
        <v>0</v>
      </c>
      <c r="F29" s="4">
        <f>Variantenvergleich!F22</f>
        <v>0</v>
      </c>
      <c r="I29" s="5">
        <f t="shared" si="3"/>
        <v>0</v>
      </c>
      <c r="J29" s="5">
        <f t="shared" si="4"/>
        <v>0</v>
      </c>
      <c r="K29" s="5">
        <f t="shared" si="6"/>
        <v>0</v>
      </c>
      <c r="L29" s="5">
        <f t="shared" si="6"/>
        <v>0</v>
      </c>
      <c r="M29" s="5">
        <f t="shared" si="6"/>
        <v>0</v>
      </c>
      <c r="N29" s="5">
        <f t="shared" si="6"/>
        <v>0</v>
      </c>
      <c r="O29" s="5">
        <f t="shared" si="6"/>
        <v>0</v>
      </c>
      <c r="P29" s="5">
        <f t="shared" si="6"/>
        <v>0</v>
      </c>
      <c r="Q29" s="5">
        <f t="shared" si="6"/>
        <v>0</v>
      </c>
      <c r="R29" s="5">
        <f t="shared" si="6"/>
        <v>0</v>
      </c>
      <c r="S29" s="5">
        <f t="shared" si="6"/>
        <v>0</v>
      </c>
      <c r="T29" s="5">
        <f t="shared" si="6"/>
        <v>0</v>
      </c>
      <c r="U29" s="5">
        <f t="shared" si="6"/>
        <v>0</v>
      </c>
      <c r="V29" s="5">
        <f t="shared" si="6"/>
        <v>0</v>
      </c>
      <c r="W29" s="5">
        <f t="shared" si="6"/>
        <v>0</v>
      </c>
      <c r="X29" s="5">
        <f t="shared" si="6"/>
        <v>0</v>
      </c>
      <c r="Y29" s="5">
        <f t="shared" si="6"/>
        <v>0</v>
      </c>
      <c r="Z29" s="5">
        <f t="shared" si="6"/>
        <v>0</v>
      </c>
      <c r="AA29" s="5">
        <f t="shared" si="6"/>
        <v>0</v>
      </c>
      <c r="AB29" s="5">
        <f t="shared" si="6"/>
        <v>0</v>
      </c>
      <c r="AC29" s="5">
        <f t="shared" si="6"/>
        <v>0</v>
      </c>
      <c r="AD29" s="5">
        <f t="shared" si="6"/>
        <v>0</v>
      </c>
      <c r="AE29" s="5">
        <f t="shared" si="6"/>
        <v>0</v>
      </c>
      <c r="AF29" s="5">
        <f t="shared" si="6"/>
        <v>0</v>
      </c>
      <c r="AG29" s="5">
        <f t="shared" si="6"/>
        <v>0</v>
      </c>
      <c r="AH29" s="5">
        <f t="shared" si="6"/>
        <v>0</v>
      </c>
      <c r="AI29" s="5">
        <f t="shared" si="6"/>
        <v>0</v>
      </c>
      <c r="AJ29" s="5">
        <f t="shared" si="6"/>
        <v>0</v>
      </c>
      <c r="AK29" s="5">
        <f t="shared" si="6"/>
        <v>0</v>
      </c>
      <c r="AL29" s="5">
        <f t="shared" si="6"/>
        <v>0</v>
      </c>
      <c r="AM29" s="5">
        <f t="shared" si="5"/>
        <v>0</v>
      </c>
      <c r="AO29" s="5">
        <f t="shared" si="1"/>
        <v>0</v>
      </c>
      <c r="AP29" s="6" t="str">
        <f t="shared" si="2"/>
        <v>---</v>
      </c>
    </row>
    <row r="30" spans="1:42" ht="12" customHeight="1" x14ac:dyDescent="0.2">
      <c r="A30" s="7">
        <v>16</v>
      </c>
      <c r="B30" s="4">
        <f>Variantenvergleich!B23</f>
        <v>0</v>
      </c>
      <c r="C30" s="4">
        <f>Variantenvergleich!C23</f>
        <v>0</v>
      </c>
      <c r="D30" s="4">
        <f>Variantenvergleich!D23</f>
        <v>0</v>
      </c>
      <c r="E30" s="4">
        <f>Variantenvergleich!E23</f>
        <v>0</v>
      </c>
      <c r="F30" s="4">
        <f>Variantenvergleich!F23</f>
        <v>0</v>
      </c>
      <c r="I30" s="5">
        <f t="shared" si="3"/>
        <v>0</v>
      </c>
      <c r="J30" s="5">
        <f t="shared" si="4"/>
        <v>0</v>
      </c>
      <c r="K30" s="5">
        <f t="shared" si="6"/>
        <v>0</v>
      </c>
      <c r="L30" s="5">
        <f t="shared" si="6"/>
        <v>0</v>
      </c>
      <c r="M30" s="5">
        <f t="shared" si="6"/>
        <v>0</v>
      </c>
      <c r="N30" s="5">
        <f t="shared" si="6"/>
        <v>0</v>
      </c>
      <c r="O30" s="5">
        <f t="shared" si="6"/>
        <v>0</v>
      </c>
      <c r="P30" s="5">
        <f t="shared" si="6"/>
        <v>0</v>
      </c>
      <c r="Q30" s="5">
        <f t="shared" si="6"/>
        <v>0</v>
      </c>
      <c r="R30" s="5">
        <f t="shared" si="6"/>
        <v>0</v>
      </c>
      <c r="S30" s="5">
        <f t="shared" si="6"/>
        <v>0</v>
      </c>
      <c r="T30" s="5">
        <f t="shared" si="6"/>
        <v>0</v>
      </c>
      <c r="U30" s="5">
        <f t="shared" si="6"/>
        <v>0</v>
      </c>
      <c r="V30" s="5">
        <f t="shared" si="6"/>
        <v>0</v>
      </c>
      <c r="W30" s="5">
        <f t="shared" si="6"/>
        <v>0</v>
      </c>
      <c r="X30" s="5">
        <f t="shared" si="6"/>
        <v>0</v>
      </c>
      <c r="Y30" s="5">
        <f t="shared" si="6"/>
        <v>0</v>
      </c>
      <c r="Z30" s="5">
        <f t="shared" si="6"/>
        <v>0</v>
      </c>
      <c r="AA30" s="5">
        <f t="shared" si="6"/>
        <v>0</v>
      </c>
      <c r="AB30" s="5">
        <f t="shared" si="6"/>
        <v>0</v>
      </c>
      <c r="AC30" s="5">
        <f t="shared" si="6"/>
        <v>0</v>
      </c>
      <c r="AD30" s="5">
        <f t="shared" si="6"/>
        <v>0</v>
      </c>
      <c r="AE30" s="5">
        <f t="shared" si="6"/>
        <v>0</v>
      </c>
      <c r="AF30" s="5">
        <f t="shared" si="6"/>
        <v>0</v>
      </c>
      <c r="AG30" s="5">
        <f t="shared" si="6"/>
        <v>0</v>
      </c>
      <c r="AH30" s="5">
        <f t="shared" si="6"/>
        <v>0</v>
      </c>
      <c r="AI30" s="5">
        <f t="shared" si="6"/>
        <v>0</v>
      </c>
      <c r="AJ30" s="5">
        <f t="shared" si="6"/>
        <v>0</v>
      </c>
      <c r="AK30" s="5">
        <f t="shared" si="6"/>
        <v>0</v>
      </c>
      <c r="AL30" s="5">
        <f t="shared" si="6"/>
        <v>0</v>
      </c>
      <c r="AM30" s="5">
        <f t="shared" si="5"/>
        <v>0</v>
      </c>
      <c r="AO30" s="5">
        <f t="shared" si="1"/>
        <v>0</v>
      </c>
      <c r="AP30" s="6" t="str">
        <f t="shared" si="2"/>
        <v>---</v>
      </c>
    </row>
    <row r="31" spans="1:42" ht="12" customHeight="1" x14ac:dyDescent="0.2">
      <c r="A31" s="7">
        <v>17</v>
      </c>
      <c r="B31" s="4">
        <f>Variantenvergleich!B24</f>
        <v>0</v>
      </c>
      <c r="C31" s="4">
        <f>Variantenvergleich!C24</f>
        <v>0</v>
      </c>
      <c r="D31" s="4">
        <f>Variantenvergleich!D24</f>
        <v>0</v>
      </c>
      <c r="E31" s="4">
        <f>Variantenvergleich!E24</f>
        <v>0</v>
      </c>
      <c r="F31" s="4">
        <f>Variantenvergleich!F24</f>
        <v>0</v>
      </c>
      <c r="I31" s="5">
        <f t="shared" si="3"/>
        <v>0</v>
      </c>
      <c r="J31" s="5">
        <f t="shared" si="4"/>
        <v>0</v>
      </c>
      <c r="K31" s="5">
        <f t="shared" si="6"/>
        <v>0</v>
      </c>
      <c r="L31" s="5">
        <f t="shared" si="6"/>
        <v>0</v>
      </c>
      <c r="M31" s="5">
        <f t="shared" si="6"/>
        <v>0</v>
      </c>
      <c r="N31" s="5">
        <f t="shared" si="6"/>
        <v>0</v>
      </c>
      <c r="O31" s="5">
        <f t="shared" si="6"/>
        <v>0</v>
      </c>
      <c r="P31" s="5">
        <f t="shared" si="6"/>
        <v>0</v>
      </c>
      <c r="Q31" s="5">
        <f t="shared" si="6"/>
        <v>0</v>
      </c>
      <c r="R31" s="5">
        <f t="shared" si="6"/>
        <v>0</v>
      </c>
      <c r="S31" s="5">
        <f t="shared" si="6"/>
        <v>0</v>
      </c>
      <c r="T31" s="5">
        <f t="shared" si="6"/>
        <v>0</v>
      </c>
      <c r="U31" s="5">
        <f t="shared" si="6"/>
        <v>0</v>
      </c>
      <c r="V31" s="5">
        <f t="shared" si="6"/>
        <v>0</v>
      </c>
      <c r="W31" s="5">
        <f t="shared" si="6"/>
        <v>0</v>
      </c>
      <c r="X31" s="5">
        <f t="shared" si="6"/>
        <v>0</v>
      </c>
      <c r="Y31" s="5">
        <f t="shared" si="6"/>
        <v>0</v>
      </c>
      <c r="Z31" s="5">
        <f t="shared" si="6"/>
        <v>0</v>
      </c>
      <c r="AA31" s="5">
        <f t="shared" si="6"/>
        <v>0</v>
      </c>
      <c r="AB31" s="5">
        <f t="shared" si="6"/>
        <v>0</v>
      </c>
      <c r="AC31" s="5">
        <f t="shared" si="6"/>
        <v>0</v>
      </c>
      <c r="AD31" s="5">
        <f t="shared" si="6"/>
        <v>0</v>
      </c>
      <c r="AE31" s="5">
        <f t="shared" si="6"/>
        <v>0</v>
      </c>
      <c r="AF31" s="5">
        <f t="shared" si="6"/>
        <v>0</v>
      </c>
      <c r="AG31" s="5">
        <f t="shared" si="6"/>
        <v>0</v>
      </c>
      <c r="AH31" s="5">
        <f t="shared" si="6"/>
        <v>0</v>
      </c>
      <c r="AI31" s="5">
        <f t="shared" si="6"/>
        <v>0</v>
      </c>
      <c r="AJ31" s="5">
        <f t="shared" si="6"/>
        <v>0</v>
      </c>
      <c r="AK31" s="5">
        <f t="shared" si="6"/>
        <v>0</v>
      </c>
      <c r="AL31" s="5">
        <f t="shared" si="6"/>
        <v>0</v>
      </c>
      <c r="AM31" s="5">
        <f t="shared" si="5"/>
        <v>0</v>
      </c>
      <c r="AO31" s="5">
        <f t="shared" si="1"/>
        <v>0</v>
      </c>
      <c r="AP31" s="6" t="str">
        <f t="shared" si="2"/>
        <v>---</v>
      </c>
    </row>
    <row r="32" spans="1:42" ht="12" customHeight="1" x14ac:dyDescent="0.2">
      <c r="A32" s="7">
        <v>18</v>
      </c>
      <c r="B32" s="4">
        <f>Variantenvergleich!B25</f>
        <v>0</v>
      </c>
      <c r="C32" s="4">
        <f>Variantenvergleich!C25</f>
        <v>0</v>
      </c>
      <c r="D32" s="4">
        <f>Variantenvergleich!D25</f>
        <v>0</v>
      </c>
      <c r="E32" s="4">
        <f>Variantenvergleich!E25</f>
        <v>0</v>
      </c>
      <c r="F32" s="4">
        <f>Variantenvergleich!F25</f>
        <v>0</v>
      </c>
      <c r="I32" s="5">
        <f t="shared" si="3"/>
        <v>0</v>
      </c>
      <c r="J32" s="5">
        <f t="shared" si="4"/>
        <v>0</v>
      </c>
      <c r="K32" s="5">
        <f t="shared" si="6"/>
        <v>0</v>
      </c>
      <c r="L32" s="5">
        <f t="shared" si="6"/>
        <v>0</v>
      </c>
      <c r="M32" s="5">
        <f t="shared" si="6"/>
        <v>0</v>
      </c>
      <c r="N32" s="5">
        <f t="shared" si="6"/>
        <v>0</v>
      </c>
      <c r="O32" s="5">
        <f t="shared" si="6"/>
        <v>0</v>
      </c>
      <c r="P32" s="5">
        <f t="shared" si="6"/>
        <v>0</v>
      </c>
      <c r="Q32" s="5">
        <f t="shared" si="6"/>
        <v>0</v>
      </c>
      <c r="R32" s="5">
        <f t="shared" si="6"/>
        <v>0</v>
      </c>
      <c r="S32" s="5">
        <f t="shared" si="6"/>
        <v>0</v>
      </c>
      <c r="T32" s="5">
        <f t="shared" si="6"/>
        <v>0</v>
      </c>
      <c r="U32" s="5">
        <f t="shared" si="6"/>
        <v>0</v>
      </c>
      <c r="V32" s="5">
        <f t="shared" si="6"/>
        <v>0</v>
      </c>
      <c r="W32" s="5">
        <f t="shared" si="6"/>
        <v>0</v>
      </c>
      <c r="X32" s="5">
        <f t="shared" si="6"/>
        <v>0</v>
      </c>
      <c r="Y32" s="5">
        <f t="shared" si="6"/>
        <v>0</v>
      </c>
      <c r="Z32" s="5">
        <f t="shared" si="6"/>
        <v>0</v>
      </c>
      <c r="AA32" s="5">
        <f t="shared" si="6"/>
        <v>0</v>
      </c>
      <c r="AB32" s="5">
        <f t="shared" si="6"/>
        <v>0</v>
      </c>
      <c r="AC32" s="5">
        <f t="shared" si="6"/>
        <v>0</v>
      </c>
      <c r="AD32" s="5">
        <f t="shared" si="6"/>
        <v>0</v>
      </c>
      <c r="AE32" s="5">
        <f t="shared" si="6"/>
        <v>0</v>
      </c>
      <c r="AF32" s="5">
        <f t="shared" si="6"/>
        <v>0</v>
      </c>
      <c r="AG32" s="5">
        <f t="shared" si="6"/>
        <v>0</v>
      </c>
      <c r="AH32" s="5">
        <f t="shared" si="6"/>
        <v>0</v>
      </c>
      <c r="AI32" s="5">
        <f t="shared" si="6"/>
        <v>0</v>
      </c>
      <c r="AJ32" s="5">
        <f t="shared" si="6"/>
        <v>0</v>
      </c>
      <c r="AK32" s="5">
        <f t="shared" si="6"/>
        <v>0</v>
      </c>
      <c r="AL32" s="5">
        <f t="shared" si="6"/>
        <v>0</v>
      </c>
      <c r="AM32" s="5">
        <f t="shared" si="5"/>
        <v>0</v>
      </c>
      <c r="AO32" s="5">
        <v>0</v>
      </c>
      <c r="AP32" s="6" t="str">
        <f t="shared" si="2"/>
        <v>---</v>
      </c>
    </row>
    <row r="33" spans="1:42" ht="12" customHeight="1" x14ac:dyDescent="0.2">
      <c r="A33" s="7">
        <v>19</v>
      </c>
      <c r="B33" s="4">
        <f>Variantenvergleich!B26</f>
        <v>0</v>
      </c>
      <c r="C33" s="4">
        <f>Variantenvergleich!C26</f>
        <v>0</v>
      </c>
      <c r="D33" s="4">
        <f>Variantenvergleich!D26</f>
        <v>0</v>
      </c>
      <c r="E33" s="4">
        <f>Variantenvergleich!E26</f>
        <v>0</v>
      </c>
      <c r="F33" s="4">
        <f>Variantenvergleich!F26</f>
        <v>0</v>
      </c>
      <c r="I33" s="5">
        <f t="shared" si="3"/>
        <v>0</v>
      </c>
      <c r="J33" s="5">
        <f t="shared" si="4"/>
        <v>0</v>
      </c>
      <c r="K33" s="5">
        <f t="shared" si="6"/>
        <v>0</v>
      </c>
      <c r="L33" s="5">
        <f t="shared" si="6"/>
        <v>0</v>
      </c>
      <c r="M33" s="5">
        <f t="shared" si="6"/>
        <v>0</v>
      </c>
      <c r="N33" s="5">
        <f t="shared" si="6"/>
        <v>0</v>
      </c>
      <c r="O33" s="5">
        <f t="shared" si="6"/>
        <v>0</v>
      </c>
      <c r="P33" s="5">
        <f t="shared" si="6"/>
        <v>0</v>
      </c>
      <c r="Q33" s="5">
        <f t="shared" si="6"/>
        <v>0</v>
      </c>
      <c r="R33" s="5">
        <f t="shared" si="6"/>
        <v>0</v>
      </c>
      <c r="S33" s="5">
        <f t="shared" si="6"/>
        <v>0</v>
      </c>
      <c r="T33" s="5">
        <f t="shared" si="6"/>
        <v>0</v>
      </c>
      <c r="U33" s="5">
        <f t="shared" si="6"/>
        <v>0</v>
      </c>
      <c r="V33" s="5">
        <f t="shared" si="6"/>
        <v>0</v>
      </c>
      <c r="W33" s="5">
        <f t="shared" si="6"/>
        <v>0</v>
      </c>
      <c r="X33" s="5">
        <f t="shared" si="6"/>
        <v>0</v>
      </c>
      <c r="Y33" s="5">
        <f t="shared" si="6"/>
        <v>0</v>
      </c>
      <c r="Z33" s="5">
        <f t="shared" si="6"/>
        <v>0</v>
      </c>
      <c r="AA33" s="5">
        <f t="shared" si="6"/>
        <v>0</v>
      </c>
      <c r="AB33" s="5">
        <f t="shared" si="6"/>
        <v>0</v>
      </c>
      <c r="AC33" s="5">
        <f t="shared" si="6"/>
        <v>0</v>
      </c>
      <c r="AD33" s="5">
        <f t="shared" si="6"/>
        <v>0</v>
      </c>
      <c r="AE33" s="5">
        <f t="shared" si="6"/>
        <v>0</v>
      </c>
      <c r="AF33" s="5">
        <f t="shared" ref="AF33:AL33" si="7">IF($I33&lt;=0,0,IF(MOD(AF$14,$D33)=0,($C33+$F33)*(1+$E33)^AF$14,0))</f>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11148.046876859013</v>
      </c>
      <c r="D35" s="11" t="s">
        <v>10</v>
      </c>
      <c r="E35" s="12">
        <f>I35+NPV($C$3,J35:AM35)</f>
        <v>17301.181005031529</v>
      </c>
      <c r="I35" s="5">
        <f t="shared" ref="I35:AM35" si="8">SUM(I15:I33)</f>
        <v>11148.046876859013</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2680.5581292034549</v>
      </c>
      <c r="Y35" s="5">
        <f t="shared" si="8"/>
        <v>0</v>
      </c>
      <c r="Z35" s="5">
        <f t="shared" si="8"/>
        <v>0</v>
      </c>
      <c r="AA35" s="5">
        <f t="shared" si="8"/>
        <v>13931.168966364512</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-9711.5062182710899</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Variantenvergleich!B32</f>
        <v>Energiekosten</v>
      </c>
      <c r="C41" s="4">
        <f>Variantenvergleich!C32</f>
        <v>1820</v>
      </c>
      <c r="D41" s="4">
        <f>Variantenvergleich!D32</f>
        <v>1</v>
      </c>
      <c r="E41" s="4">
        <f>Variantenvergleich!E32</f>
        <v>2.7E-2</v>
      </c>
      <c r="I41" s="5">
        <v>0</v>
      </c>
      <c r="J41" s="5">
        <f>IF($C41=0,0,IF(MOD(J$14,$D41)=0,$C41*(1+$E41)^J$14,0))</f>
        <v>1869.1399999999999</v>
      </c>
      <c r="K41" s="5">
        <f t="shared" ref="K41:AL50" si="9">IF($C41=0,0,IF(MOD(K$14,$D41)=0,$C41*(1+$E41)^K$14,0))</f>
        <v>1919.6067799999996</v>
      </c>
      <c r="L41" s="5">
        <f t="shared" si="9"/>
        <v>1971.4361630599997</v>
      </c>
      <c r="M41" s="5">
        <f t="shared" si="9"/>
        <v>2024.6649394626193</v>
      </c>
      <c r="N41" s="5">
        <f t="shared" si="9"/>
        <v>2079.3308928281099</v>
      </c>
      <c r="O41" s="5">
        <f t="shared" si="9"/>
        <v>2135.4728269344687</v>
      </c>
      <c r="P41" s="5">
        <f t="shared" si="9"/>
        <v>2193.1305932616988</v>
      </c>
      <c r="Q41" s="5">
        <f t="shared" si="9"/>
        <v>2252.3451192797647</v>
      </c>
      <c r="R41" s="5">
        <f t="shared" si="9"/>
        <v>2313.1584375003181</v>
      </c>
      <c r="S41" s="5">
        <f t="shared" si="9"/>
        <v>2375.6137153128266</v>
      </c>
      <c r="T41" s="5">
        <f t="shared" si="9"/>
        <v>2439.7552856262728</v>
      </c>
      <c r="U41" s="5">
        <f t="shared" si="9"/>
        <v>2505.628678338182</v>
      </c>
      <c r="V41" s="5">
        <f t="shared" si="9"/>
        <v>2573.2806526533122</v>
      </c>
      <c r="W41" s="5">
        <f t="shared" si="9"/>
        <v>2642.7592302749517</v>
      </c>
      <c r="X41" s="5">
        <f t="shared" si="9"/>
        <v>2714.1137294923751</v>
      </c>
      <c r="Y41" s="5">
        <f t="shared" si="9"/>
        <v>2787.3948001886688</v>
      </c>
      <c r="Z41" s="5">
        <f t="shared" si="9"/>
        <v>2862.6544597937623</v>
      </c>
      <c r="AA41" s="5">
        <f t="shared" si="9"/>
        <v>2939.9461302081936</v>
      </c>
      <c r="AB41" s="5">
        <f t="shared" si="9"/>
        <v>3019.3246757238153</v>
      </c>
      <c r="AC41" s="5">
        <f t="shared" si="9"/>
        <v>3100.8464419683573</v>
      </c>
      <c r="AD41" s="5">
        <f t="shared" si="9"/>
        <v>3184.5692959015028</v>
      </c>
      <c r="AE41" s="5">
        <f t="shared" si="9"/>
        <v>3270.5526668908428</v>
      </c>
      <c r="AF41" s="5">
        <f t="shared" si="9"/>
        <v>3358.8575888968953</v>
      </c>
      <c r="AG41" s="5">
        <f t="shared" si="9"/>
        <v>3449.5467437971115</v>
      </c>
      <c r="AH41" s="5">
        <f t="shared" si="9"/>
        <v>3542.684505879633</v>
      </c>
      <c r="AI41" s="5">
        <f t="shared" si="9"/>
        <v>3638.3369875383828</v>
      </c>
      <c r="AJ41" s="5">
        <f t="shared" si="9"/>
        <v>3736.5720862019189</v>
      </c>
      <c r="AK41" s="5">
        <f t="shared" si="9"/>
        <v>3837.4595325293708</v>
      </c>
      <c r="AL41" s="5">
        <f t="shared" si="9"/>
        <v>3941.0709399076632</v>
      </c>
      <c r="AM41" s="5">
        <f t="shared" ref="AM41:AM50" si="10">IF($C41=0,0,IF(MOD(AM$14,$D41)=0,$C41*(1+$E41)^AM$14,0))</f>
        <v>4047.4798552851694</v>
      </c>
    </row>
    <row r="42" spans="1:42" ht="12" customHeight="1" x14ac:dyDescent="0.2">
      <c r="A42" s="7">
        <v>2</v>
      </c>
      <c r="B42" s="4">
        <f>Variantenvergleich!B33</f>
        <v>0</v>
      </c>
      <c r="C42" s="4">
        <f>Variantenvergleich!C33</f>
        <v>0</v>
      </c>
      <c r="D42" s="4">
        <f>Variantenvergleich!D33</f>
        <v>0</v>
      </c>
      <c r="E42" s="4">
        <f>Variantenvergleich!E33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ref="AL42:AL50" si="12">IF($C42=0,0,IF(MOD(AL$14,$D42)=0,$C42*(1+$E42)^AL$14,0))</f>
        <v>0</v>
      </c>
      <c r="AM42" s="5">
        <f t="shared" si="10"/>
        <v>0</v>
      </c>
    </row>
    <row r="43" spans="1:42" ht="12" customHeight="1" x14ac:dyDescent="0.2">
      <c r="A43" s="7">
        <v>3</v>
      </c>
      <c r="B43" s="4">
        <f>Variantenvergleich!B34</f>
        <v>0</v>
      </c>
      <c r="C43" s="4">
        <f>Variantenvergleich!C34</f>
        <v>0</v>
      </c>
      <c r="D43" s="4">
        <f>Variantenvergleich!D34</f>
        <v>0</v>
      </c>
      <c r="E43" s="4">
        <f>Variantenvergleich!E34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12"/>
        <v>0</v>
      </c>
      <c r="AM43" s="5">
        <f t="shared" si="10"/>
        <v>0</v>
      </c>
    </row>
    <row r="44" spans="1:42" ht="12" customHeight="1" x14ac:dyDescent="0.2">
      <c r="A44" s="7">
        <v>4</v>
      </c>
      <c r="B44" s="4">
        <f>Variantenvergleich!B35</f>
        <v>0</v>
      </c>
      <c r="C44" s="4">
        <f>Variantenvergleich!C35</f>
        <v>0</v>
      </c>
      <c r="D44" s="4">
        <f>Variantenvergleich!D35</f>
        <v>0</v>
      </c>
      <c r="E44" s="4">
        <f>Variantenvergleich!E35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12"/>
        <v>0</v>
      </c>
      <c r="AM44" s="5">
        <f t="shared" si="10"/>
        <v>0</v>
      </c>
    </row>
    <row r="45" spans="1:42" ht="12" customHeight="1" x14ac:dyDescent="0.2">
      <c r="A45" s="7">
        <v>5</v>
      </c>
      <c r="B45" s="4">
        <f>Variantenvergleich!B36</f>
        <v>0</v>
      </c>
      <c r="C45" s="4">
        <f>Variantenvergleich!C36</f>
        <v>0</v>
      </c>
      <c r="D45" s="4">
        <f>Variantenvergleich!D36</f>
        <v>0</v>
      </c>
      <c r="E45" s="4">
        <f>Variantenvergleich!E36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12"/>
        <v>0</v>
      </c>
      <c r="AM45" s="5">
        <f t="shared" si="10"/>
        <v>0</v>
      </c>
    </row>
    <row r="46" spans="1:42" ht="12" customHeight="1" x14ac:dyDescent="0.2">
      <c r="A46" s="7">
        <v>6</v>
      </c>
      <c r="B46" s="4">
        <f>Variantenvergleich!B37</f>
        <v>0</v>
      </c>
      <c r="C46" s="4">
        <f>Variantenvergleich!C37</f>
        <v>0</v>
      </c>
      <c r="D46" s="4">
        <f>Variantenvergleich!D37</f>
        <v>0</v>
      </c>
      <c r="E46" s="4">
        <f>Variantenvergleich!E37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12"/>
        <v>0</v>
      </c>
      <c r="AM46" s="5">
        <f t="shared" si="10"/>
        <v>0</v>
      </c>
    </row>
    <row r="47" spans="1:42" ht="12" customHeight="1" x14ac:dyDescent="0.2">
      <c r="A47" s="7">
        <v>7</v>
      </c>
      <c r="B47" s="4">
        <f>Variantenvergleich!B38</f>
        <v>0</v>
      </c>
      <c r="C47" s="4">
        <f>Variantenvergleich!C38</f>
        <v>0</v>
      </c>
      <c r="D47" s="4">
        <f>Variantenvergleich!D38</f>
        <v>0</v>
      </c>
      <c r="E47" s="4">
        <f>Variantenvergleich!E38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12"/>
        <v>0</v>
      </c>
      <c r="AM47" s="5">
        <f t="shared" si="10"/>
        <v>0</v>
      </c>
    </row>
    <row r="48" spans="1:42" ht="12" customHeight="1" x14ac:dyDescent="0.2">
      <c r="A48" s="7">
        <v>8</v>
      </c>
      <c r="B48" s="4">
        <f>Variantenvergleich!B39</f>
        <v>0</v>
      </c>
      <c r="C48" s="4">
        <f>Variantenvergleich!C39</f>
        <v>0</v>
      </c>
      <c r="D48" s="4">
        <f>Variantenvergleich!D39</f>
        <v>0</v>
      </c>
      <c r="E48" s="4">
        <f>Variantenvergleich!E39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12"/>
        <v>0</v>
      </c>
      <c r="AM48" s="5">
        <f t="shared" si="10"/>
        <v>0</v>
      </c>
    </row>
    <row r="49" spans="1:42" ht="12" customHeight="1" x14ac:dyDescent="0.2">
      <c r="A49" s="7">
        <v>9</v>
      </c>
      <c r="B49" s="4">
        <f>Variantenvergleich!B40</f>
        <v>0</v>
      </c>
      <c r="C49" s="4">
        <f>Variantenvergleich!C40</f>
        <v>0</v>
      </c>
      <c r="D49" s="4">
        <f>Variantenvergleich!D40</f>
        <v>0</v>
      </c>
      <c r="E49" s="4">
        <f>Variantenvergleich!E40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12"/>
        <v>0</v>
      </c>
      <c r="AM49" s="5">
        <f t="shared" si="10"/>
        <v>0</v>
      </c>
    </row>
    <row r="50" spans="1:42" ht="12" customHeight="1" x14ac:dyDescent="0.2">
      <c r="A50" s="7">
        <v>10</v>
      </c>
      <c r="B50" s="4">
        <f>Variantenvergleich!B41</f>
        <v>0</v>
      </c>
      <c r="C50" s="4">
        <f>Variantenvergleich!C41</f>
        <v>0</v>
      </c>
      <c r="D50" s="4">
        <f>Variantenvergleich!D41</f>
        <v>0</v>
      </c>
      <c r="E50" s="4">
        <f>Variantenvergleich!E41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K50" si="13">IF($C50=0,0,IF(MOD(AC$14,$D50)=0,$C50*(1+$E50)^AC$14,0))</f>
        <v>0</v>
      </c>
      <c r="AD50" s="5">
        <f t="shared" si="13"/>
        <v>0</v>
      </c>
      <c r="AE50" s="5">
        <f t="shared" si="13"/>
        <v>0</v>
      </c>
      <c r="AF50" s="5">
        <f t="shared" si="13"/>
        <v>0</v>
      </c>
      <c r="AG50" s="5">
        <f t="shared" si="13"/>
        <v>0</v>
      </c>
      <c r="AH50" s="5">
        <f t="shared" si="13"/>
        <v>0</v>
      </c>
      <c r="AI50" s="5">
        <f t="shared" si="13"/>
        <v>0</v>
      </c>
      <c r="AJ50" s="5">
        <f t="shared" si="13"/>
        <v>0</v>
      </c>
      <c r="AK50" s="5">
        <f t="shared" si="13"/>
        <v>0</v>
      </c>
      <c r="AL50" s="5">
        <f t="shared" si="12"/>
        <v>0</v>
      </c>
      <c r="AM50" s="5">
        <f t="shared" si="10"/>
        <v>0</v>
      </c>
    </row>
    <row r="52" spans="1:42" ht="12" customHeight="1" x14ac:dyDescent="0.2">
      <c r="C52" s="5">
        <f>SUM(C41:C51)</f>
        <v>1820</v>
      </c>
      <c r="D52" s="11" t="s">
        <v>10</v>
      </c>
      <c r="E52" s="14">
        <f>NPV($C$3,J52:AM52)</f>
        <v>56282.893807001899</v>
      </c>
      <c r="I52" s="5">
        <v>0</v>
      </c>
      <c r="J52" s="5">
        <f t="shared" ref="J52:AM52" si="14">SUM(J41:J51)</f>
        <v>1869.1399999999999</v>
      </c>
      <c r="K52" s="5">
        <f t="shared" si="14"/>
        <v>1919.6067799999996</v>
      </c>
      <c r="L52" s="5">
        <f t="shared" si="14"/>
        <v>1971.4361630599997</v>
      </c>
      <c r="M52" s="5">
        <f t="shared" si="14"/>
        <v>2024.6649394626193</v>
      </c>
      <c r="N52" s="5">
        <f t="shared" si="14"/>
        <v>2079.3308928281099</v>
      </c>
      <c r="O52" s="5">
        <f t="shared" si="14"/>
        <v>2135.4728269344687</v>
      </c>
      <c r="P52" s="5">
        <f t="shared" si="14"/>
        <v>2193.1305932616988</v>
      </c>
      <c r="Q52" s="5">
        <f t="shared" si="14"/>
        <v>2252.3451192797647</v>
      </c>
      <c r="R52" s="5">
        <f t="shared" si="14"/>
        <v>2313.1584375003181</v>
      </c>
      <c r="S52" s="5">
        <f t="shared" si="14"/>
        <v>2375.6137153128266</v>
      </c>
      <c r="T52" s="5">
        <f t="shared" si="14"/>
        <v>2439.7552856262728</v>
      </c>
      <c r="U52" s="5">
        <f t="shared" si="14"/>
        <v>2505.628678338182</v>
      </c>
      <c r="V52" s="5">
        <f t="shared" si="14"/>
        <v>2573.2806526533122</v>
      </c>
      <c r="W52" s="5">
        <f t="shared" si="14"/>
        <v>2642.7592302749517</v>
      </c>
      <c r="X52" s="5">
        <f t="shared" si="14"/>
        <v>2714.1137294923751</v>
      </c>
      <c r="Y52" s="5">
        <f t="shared" si="14"/>
        <v>2787.3948001886688</v>
      </c>
      <c r="Z52" s="5">
        <f t="shared" si="14"/>
        <v>2862.6544597937623</v>
      </c>
      <c r="AA52" s="5">
        <f t="shared" si="14"/>
        <v>2939.9461302081936</v>
      </c>
      <c r="AB52" s="5">
        <f t="shared" si="14"/>
        <v>3019.3246757238153</v>
      </c>
      <c r="AC52" s="5">
        <f t="shared" si="14"/>
        <v>3100.8464419683573</v>
      </c>
      <c r="AD52" s="5">
        <f t="shared" si="14"/>
        <v>3184.5692959015028</v>
      </c>
      <c r="AE52" s="5">
        <f t="shared" si="14"/>
        <v>3270.5526668908428</v>
      </c>
      <c r="AF52" s="5">
        <f t="shared" si="14"/>
        <v>3358.8575888968953</v>
      </c>
      <c r="AG52" s="5">
        <f t="shared" si="14"/>
        <v>3449.5467437971115</v>
      </c>
      <c r="AH52" s="5">
        <f t="shared" si="14"/>
        <v>3542.684505879633</v>
      </c>
      <c r="AI52" s="5">
        <f t="shared" si="14"/>
        <v>3638.3369875383828</v>
      </c>
      <c r="AJ52" s="5">
        <f t="shared" si="14"/>
        <v>3736.5720862019189</v>
      </c>
      <c r="AK52" s="5">
        <f t="shared" si="14"/>
        <v>3837.4595325293708</v>
      </c>
      <c r="AL52" s="5">
        <f t="shared" si="14"/>
        <v>3941.0709399076632</v>
      </c>
      <c r="AM52" s="5">
        <f t="shared" si="14"/>
        <v>4047.4798552851694</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Variantenvergleich!B47</f>
        <v>Instandhaltung Materialkosten</v>
      </c>
      <c r="C58" s="4">
        <f>Variantenvergleich!C47</f>
        <v>150</v>
      </c>
      <c r="D58" s="4">
        <f>Variantenvergleich!D47</f>
        <v>1</v>
      </c>
      <c r="E58" s="4">
        <f>Variantenvergleich!E47</f>
        <v>3.5000000000000003E-2</v>
      </c>
      <c r="I58" s="5">
        <v>0</v>
      </c>
      <c r="J58" s="5">
        <f>IF($C58=0,0,IF(MOD(J$14,$D58)=0,$C58*(1+$E58)^J$14,0))</f>
        <v>155.25</v>
      </c>
      <c r="K58" s="5">
        <f t="shared" ref="K58:AM67" si="15">IF($C58=0,0,IF(MOD(K$14,$D58)=0,$C58*(1+$E58)^K$14,0))</f>
        <v>160.68374999999997</v>
      </c>
      <c r="L58" s="5">
        <f t="shared" si="15"/>
        <v>166.30768124999997</v>
      </c>
      <c r="M58" s="5">
        <f t="shared" si="15"/>
        <v>172.12845009374996</v>
      </c>
      <c r="N58" s="5">
        <f t="shared" si="15"/>
        <v>178.15294584703116</v>
      </c>
      <c r="O58" s="5">
        <f t="shared" si="15"/>
        <v>184.38829895167729</v>
      </c>
      <c r="P58" s="5">
        <f t="shared" si="15"/>
        <v>190.84188941498596</v>
      </c>
      <c r="Q58" s="5">
        <f t="shared" si="15"/>
        <v>197.52135554451044</v>
      </c>
      <c r="R58" s="5">
        <f t="shared" si="15"/>
        <v>204.43460298856826</v>
      </c>
      <c r="S58" s="5">
        <f t="shared" si="15"/>
        <v>211.58981409316814</v>
      </c>
      <c r="T58" s="5">
        <f t="shared" si="15"/>
        <v>218.99545758642904</v>
      </c>
      <c r="U58" s="5">
        <f t="shared" si="15"/>
        <v>226.66029860195405</v>
      </c>
      <c r="V58" s="5">
        <f t="shared" si="15"/>
        <v>234.59340905302238</v>
      </c>
      <c r="W58" s="5">
        <f t="shared" si="15"/>
        <v>242.8041783698782</v>
      </c>
      <c r="X58" s="5">
        <f t="shared" si="15"/>
        <v>251.3023246128239</v>
      </c>
      <c r="Y58" s="5">
        <f t="shared" si="15"/>
        <v>260.09790597427269</v>
      </c>
      <c r="Z58" s="5">
        <f t="shared" si="15"/>
        <v>269.20133268337224</v>
      </c>
      <c r="AA58" s="5">
        <f t="shared" si="15"/>
        <v>278.62337932729019</v>
      </c>
      <c r="AB58" s="5">
        <f t="shared" si="15"/>
        <v>288.37519760374533</v>
      </c>
      <c r="AC58" s="5">
        <f t="shared" si="15"/>
        <v>298.46832951987642</v>
      </c>
      <c r="AD58" s="5">
        <f t="shared" si="15"/>
        <v>308.91472105307201</v>
      </c>
      <c r="AE58" s="5">
        <f t="shared" si="15"/>
        <v>319.72673628992953</v>
      </c>
      <c r="AF58" s="5">
        <f t="shared" si="15"/>
        <v>330.91717206007706</v>
      </c>
      <c r="AG58" s="5">
        <f t="shared" si="15"/>
        <v>342.49927308217968</v>
      </c>
      <c r="AH58" s="5">
        <f t="shared" si="15"/>
        <v>354.48674764005597</v>
      </c>
      <c r="AI58" s="5">
        <f t="shared" si="15"/>
        <v>366.89378380745791</v>
      </c>
      <c r="AJ58" s="5">
        <f t="shared" si="15"/>
        <v>379.73506624071894</v>
      </c>
      <c r="AK58" s="5">
        <f t="shared" si="15"/>
        <v>393.02579355914412</v>
      </c>
      <c r="AL58" s="5">
        <f t="shared" si="15"/>
        <v>406.78169633371408</v>
      </c>
      <c r="AM58" s="5">
        <f t="shared" si="15"/>
        <v>421.01905570539407</v>
      </c>
    </row>
    <row r="59" spans="1:42" ht="12" customHeight="1" x14ac:dyDescent="0.2">
      <c r="A59" s="7">
        <v>2</v>
      </c>
      <c r="B59" s="4" t="str">
        <f>Variantenvergleich!B48</f>
        <v xml:space="preserve">Instandhaltung Personalkosten </v>
      </c>
      <c r="C59" s="4">
        <f>Variantenvergleich!C48</f>
        <v>130</v>
      </c>
      <c r="D59" s="4">
        <f>Variantenvergleich!D48</f>
        <v>1</v>
      </c>
      <c r="E59" s="4">
        <f>Variantenvergleich!E48</f>
        <v>3.2000000000000001E-2</v>
      </c>
      <c r="I59" s="5">
        <v>0</v>
      </c>
      <c r="J59" s="5">
        <f t="shared" ref="J59:Y67" si="16">IF($C59=0,0,IF(MOD(J$14,$D59)=0,$C59*(1+$E59)^J$14,0))</f>
        <v>134.16</v>
      </c>
      <c r="K59" s="5">
        <f t="shared" si="16"/>
        <v>138.45311999999998</v>
      </c>
      <c r="L59" s="5">
        <f t="shared" si="16"/>
        <v>142.88361983999999</v>
      </c>
      <c r="M59" s="5">
        <f t="shared" si="16"/>
        <v>147.45589567488</v>
      </c>
      <c r="N59" s="5">
        <f t="shared" si="16"/>
        <v>152.17448433647616</v>
      </c>
      <c r="O59" s="5">
        <f t="shared" si="16"/>
        <v>157.04406783524337</v>
      </c>
      <c r="P59" s="5">
        <f t="shared" si="16"/>
        <v>162.06947800597115</v>
      </c>
      <c r="Q59" s="5">
        <f t="shared" si="16"/>
        <v>167.25570130216224</v>
      </c>
      <c r="R59" s="5">
        <f t="shared" si="16"/>
        <v>172.60788374383145</v>
      </c>
      <c r="S59" s="5">
        <f t="shared" si="16"/>
        <v>178.13133602363405</v>
      </c>
      <c r="T59" s="5">
        <f t="shared" si="16"/>
        <v>183.83153877639032</v>
      </c>
      <c r="U59" s="5">
        <f t="shared" si="16"/>
        <v>189.71414801723483</v>
      </c>
      <c r="V59" s="5">
        <f t="shared" si="16"/>
        <v>195.78500075378636</v>
      </c>
      <c r="W59" s="5">
        <f t="shared" si="16"/>
        <v>202.05012077790749</v>
      </c>
      <c r="X59" s="5">
        <f t="shared" si="16"/>
        <v>208.51572464280048</v>
      </c>
      <c r="Y59" s="5">
        <f t="shared" si="16"/>
        <v>215.18822783137014</v>
      </c>
      <c r="Z59" s="5">
        <f t="shared" si="15"/>
        <v>222.07425112197402</v>
      </c>
      <c r="AA59" s="5">
        <f t="shared" si="15"/>
        <v>229.18062715787715</v>
      </c>
      <c r="AB59" s="5">
        <f t="shared" si="15"/>
        <v>236.51440722692919</v>
      </c>
      <c r="AC59" s="5">
        <f t="shared" si="15"/>
        <v>244.08286825819096</v>
      </c>
      <c r="AD59" s="5">
        <f t="shared" si="15"/>
        <v>251.8935200424531</v>
      </c>
      <c r="AE59" s="5">
        <f t="shared" si="15"/>
        <v>259.95411268381156</v>
      </c>
      <c r="AF59" s="5">
        <f t="shared" si="15"/>
        <v>268.27264428969352</v>
      </c>
      <c r="AG59" s="5">
        <f t="shared" si="15"/>
        <v>276.8573689069637</v>
      </c>
      <c r="AH59" s="5">
        <f t="shared" si="15"/>
        <v>285.71680471198658</v>
      </c>
      <c r="AI59" s="5">
        <f t="shared" si="15"/>
        <v>294.8597424627701</v>
      </c>
      <c r="AJ59" s="5">
        <f t="shared" si="15"/>
        <v>304.29525422157872</v>
      </c>
      <c r="AK59" s="5">
        <f t="shared" si="15"/>
        <v>314.03270235666929</v>
      </c>
      <c r="AL59" s="5">
        <f t="shared" si="15"/>
        <v>324.08174883208272</v>
      </c>
      <c r="AM59" s="5">
        <f t="shared" si="15"/>
        <v>334.4523647947093</v>
      </c>
    </row>
    <row r="60" spans="1:42" ht="12" customHeight="1" x14ac:dyDescent="0.2">
      <c r="A60" s="7">
        <v>3</v>
      </c>
      <c r="B60" s="4" t="str">
        <f>Variantenvergleich!B49</f>
        <v>Rauchfangkehrer</v>
      </c>
      <c r="C60" s="4">
        <f>Variantenvergleich!C49</f>
        <v>90</v>
      </c>
      <c r="D60" s="4">
        <f>Variantenvergleich!D49</f>
        <v>1</v>
      </c>
      <c r="E60" s="4">
        <f>Variantenvergleich!E49</f>
        <v>3.2000000000000001E-2</v>
      </c>
      <c r="I60" s="5">
        <v>0</v>
      </c>
      <c r="J60" s="5">
        <f t="shared" si="16"/>
        <v>92.88</v>
      </c>
      <c r="K60" s="5">
        <f t="shared" si="15"/>
        <v>95.852159999999998</v>
      </c>
      <c r="L60" s="5">
        <f t="shared" si="15"/>
        <v>98.91942911999999</v>
      </c>
      <c r="M60" s="5">
        <f t="shared" si="15"/>
        <v>102.08485085183999</v>
      </c>
      <c r="N60" s="5">
        <f t="shared" si="15"/>
        <v>105.35156607909889</v>
      </c>
      <c r="O60" s="5">
        <f t="shared" si="15"/>
        <v>108.72281619363004</v>
      </c>
      <c r="P60" s="5">
        <f t="shared" si="15"/>
        <v>112.20194631182618</v>
      </c>
      <c r="Q60" s="5">
        <f t="shared" si="15"/>
        <v>115.79240859380464</v>
      </c>
      <c r="R60" s="5">
        <f t="shared" si="15"/>
        <v>119.49776566880639</v>
      </c>
      <c r="S60" s="5">
        <f t="shared" si="15"/>
        <v>123.32169417020819</v>
      </c>
      <c r="T60" s="5">
        <f t="shared" si="15"/>
        <v>127.26798838365484</v>
      </c>
      <c r="U60" s="5">
        <f t="shared" si="15"/>
        <v>131.3405640119318</v>
      </c>
      <c r="V60" s="5">
        <f t="shared" si="15"/>
        <v>135.54346206031363</v>
      </c>
      <c r="W60" s="5">
        <f t="shared" si="15"/>
        <v>139.88085284624364</v>
      </c>
      <c r="X60" s="5">
        <f t="shared" si="15"/>
        <v>144.35704013732342</v>
      </c>
      <c r="Y60" s="5">
        <f t="shared" si="15"/>
        <v>148.97646542171779</v>
      </c>
      <c r="Z60" s="5">
        <f t="shared" si="15"/>
        <v>153.74371231521278</v>
      </c>
      <c r="AA60" s="5">
        <f t="shared" si="15"/>
        <v>158.66351110929958</v>
      </c>
      <c r="AB60" s="5">
        <f t="shared" si="15"/>
        <v>163.74074346479713</v>
      </c>
      <c r="AC60" s="5">
        <f t="shared" si="15"/>
        <v>168.98044725567067</v>
      </c>
      <c r="AD60" s="5">
        <f t="shared" si="15"/>
        <v>174.38782156785214</v>
      </c>
      <c r="AE60" s="5">
        <f t="shared" si="15"/>
        <v>179.96823185802339</v>
      </c>
      <c r="AF60" s="5">
        <f t="shared" si="15"/>
        <v>185.7272152774801</v>
      </c>
      <c r="AG60" s="5">
        <f t="shared" si="15"/>
        <v>191.6704861663595</v>
      </c>
      <c r="AH60" s="5">
        <f t="shared" si="15"/>
        <v>197.80394172368304</v>
      </c>
      <c r="AI60" s="5">
        <f t="shared" si="15"/>
        <v>204.13366785884085</v>
      </c>
      <c r="AJ60" s="5">
        <f t="shared" si="15"/>
        <v>210.66594523032376</v>
      </c>
      <c r="AK60" s="5">
        <f t="shared" si="15"/>
        <v>217.40725547769415</v>
      </c>
      <c r="AL60" s="5">
        <f t="shared" si="15"/>
        <v>224.36428765298035</v>
      </c>
      <c r="AM60" s="5">
        <f t="shared" si="15"/>
        <v>231.54394485787569</v>
      </c>
    </row>
    <row r="61" spans="1:42" ht="12" customHeight="1" x14ac:dyDescent="0.2">
      <c r="A61" s="7">
        <v>4</v>
      </c>
      <c r="B61" s="4" t="str">
        <f>Variantenvergleich!B50</f>
        <v>Abgasmessung</v>
      </c>
      <c r="C61" s="4">
        <f>Variantenvergleich!C50</f>
        <v>50</v>
      </c>
      <c r="D61" s="4">
        <f>Variantenvergleich!D50</f>
        <v>1</v>
      </c>
      <c r="E61" s="4">
        <f>Variantenvergleich!E50</f>
        <v>3.2000000000000001E-2</v>
      </c>
      <c r="I61" s="5">
        <v>0</v>
      </c>
      <c r="J61" s="5">
        <f t="shared" si="16"/>
        <v>51.6</v>
      </c>
      <c r="K61" s="5">
        <f t="shared" si="15"/>
        <v>53.251199999999997</v>
      </c>
      <c r="L61" s="5">
        <f t="shared" si="15"/>
        <v>54.955238399999992</v>
      </c>
      <c r="M61" s="5">
        <f t="shared" si="15"/>
        <v>56.713806028799993</v>
      </c>
      <c r="N61" s="5">
        <f t="shared" si="15"/>
        <v>58.528647821721606</v>
      </c>
      <c r="O61" s="5">
        <f t="shared" si="15"/>
        <v>60.401564552016687</v>
      </c>
      <c r="P61" s="5">
        <f t="shared" si="15"/>
        <v>62.334414617681212</v>
      </c>
      <c r="Q61" s="5">
        <f t="shared" si="15"/>
        <v>64.329115885447024</v>
      </c>
      <c r="R61" s="5">
        <f t="shared" si="15"/>
        <v>66.387647593781324</v>
      </c>
      <c r="S61" s="5">
        <f t="shared" si="15"/>
        <v>68.512052316782331</v>
      </c>
      <c r="T61" s="5">
        <f t="shared" si="15"/>
        <v>70.704437990919359</v>
      </c>
      <c r="U61" s="5">
        <f t="shared" si="15"/>
        <v>72.966980006628773</v>
      </c>
      <c r="V61" s="5">
        <f t="shared" si="15"/>
        <v>75.30192336684091</v>
      </c>
      <c r="W61" s="5">
        <f t="shared" si="15"/>
        <v>77.711584914579802</v>
      </c>
      <c r="X61" s="5">
        <f t="shared" si="15"/>
        <v>80.19835563184634</v>
      </c>
      <c r="Y61" s="5">
        <f t="shared" si="15"/>
        <v>82.764703012065439</v>
      </c>
      <c r="Z61" s="5">
        <f t="shared" si="15"/>
        <v>85.41317350845155</v>
      </c>
      <c r="AA61" s="5">
        <f t="shared" si="15"/>
        <v>88.146395060721986</v>
      </c>
      <c r="AB61" s="5">
        <f t="shared" si="15"/>
        <v>90.967079702665075</v>
      </c>
      <c r="AC61" s="5">
        <f t="shared" si="15"/>
        <v>93.878026253150367</v>
      </c>
      <c r="AD61" s="5">
        <f t="shared" si="15"/>
        <v>96.882123093251195</v>
      </c>
      <c r="AE61" s="5">
        <f t="shared" si="15"/>
        <v>99.982351032235215</v>
      </c>
      <c r="AF61" s="5">
        <f t="shared" si="15"/>
        <v>103.18178626526672</v>
      </c>
      <c r="AG61" s="5">
        <f t="shared" si="15"/>
        <v>106.48360342575526</v>
      </c>
      <c r="AH61" s="5">
        <f t="shared" si="15"/>
        <v>109.89107873537947</v>
      </c>
      <c r="AI61" s="5">
        <f t="shared" si="15"/>
        <v>113.40759325491159</v>
      </c>
      <c r="AJ61" s="5">
        <f t="shared" si="15"/>
        <v>117.03663623906874</v>
      </c>
      <c r="AK61" s="5">
        <f t="shared" si="15"/>
        <v>120.78180859871897</v>
      </c>
      <c r="AL61" s="5">
        <f t="shared" si="15"/>
        <v>124.64682647387797</v>
      </c>
      <c r="AM61" s="5">
        <f t="shared" si="15"/>
        <v>128.63552492104205</v>
      </c>
    </row>
    <row r="62" spans="1:42" ht="12" customHeight="1" x14ac:dyDescent="0.2">
      <c r="A62" s="7">
        <v>5</v>
      </c>
      <c r="B62" s="4" t="str">
        <f>Variantenvergleich!B51</f>
        <v xml:space="preserve">Zählergebühr, Abrechnungs-kosten, 
Abfüllpauschale </v>
      </c>
      <c r="C62" s="4">
        <f>Variantenvergleich!C51</f>
        <v>15</v>
      </c>
      <c r="D62" s="4">
        <f>Variantenvergleich!D51</f>
        <v>1</v>
      </c>
      <c r="E62" s="4">
        <f>Variantenvergleich!E51</f>
        <v>3.5000000000000003E-2</v>
      </c>
      <c r="I62" s="5">
        <v>0</v>
      </c>
      <c r="J62" s="5">
        <f t="shared" si="16"/>
        <v>15.524999999999999</v>
      </c>
      <c r="K62" s="5">
        <f t="shared" si="15"/>
        <v>16.068375</v>
      </c>
      <c r="L62" s="5">
        <f t="shared" si="15"/>
        <v>16.630768124999996</v>
      </c>
      <c r="M62" s="5">
        <f t="shared" si="15"/>
        <v>17.212845009374995</v>
      </c>
      <c r="N62" s="5">
        <f t="shared" si="15"/>
        <v>17.815294584703118</v>
      </c>
      <c r="O62" s="5">
        <f t="shared" si="15"/>
        <v>18.438829895167729</v>
      </c>
      <c r="P62" s="5">
        <f t="shared" si="15"/>
        <v>19.084188941498596</v>
      </c>
      <c r="Q62" s="5">
        <f t="shared" si="15"/>
        <v>19.752135554451044</v>
      </c>
      <c r="R62" s="5">
        <f t="shared" si="15"/>
        <v>20.443460298856827</v>
      </c>
      <c r="S62" s="5">
        <f t="shared" si="15"/>
        <v>21.158981409316816</v>
      </c>
      <c r="T62" s="5">
        <f t="shared" si="15"/>
        <v>21.899545758642905</v>
      </c>
      <c r="U62" s="5">
        <f t="shared" si="15"/>
        <v>22.666029860195405</v>
      </c>
      <c r="V62" s="5">
        <f t="shared" si="15"/>
        <v>23.459340905302238</v>
      </c>
      <c r="W62" s="5">
        <f t="shared" si="15"/>
        <v>24.280417836987819</v>
      </c>
      <c r="X62" s="5">
        <f t="shared" si="15"/>
        <v>25.13023246128239</v>
      </c>
      <c r="Y62" s="5">
        <f t="shared" si="15"/>
        <v>26.009790597427269</v>
      </c>
      <c r="Z62" s="5">
        <f t="shared" si="15"/>
        <v>26.920133268337221</v>
      </c>
      <c r="AA62" s="5">
        <f t="shared" si="15"/>
        <v>27.862337932729023</v>
      </c>
      <c r="AB62" s="5">
        <f t="shared" si="15"/>
        <v>28.837519760374533</v>
      </c>
      <c r="AC62" s="5">
        <f t="shared" si="15"/>
        <v>29.84683295198764</v>
      </c>
      <c r="AD62" s="5">
        <f t="shared" si="15"/>
        <v>30.891472105307201</v>
      </c>
      <c r="AE62" s="5">
        <f t="shared" si="15"/>
        <v>31.972673628992958</v>
      </c>
      <c r="AF62" s="5">
        <f t="shared" si="15"/>
        <v>33.091717206007708</v>
      </c>
      <c r="AG62" s="5">
        <f t="shared" si="15"/>
        <v>34.24992730821797</v>
      </c>
      <c r="AH62" s="5">
        <f t="shared" si="15"/>
        <v>35.448674764005595</v>
      </c>
      <c r="AI62" s="5">
        <f t="shared" si="15"/>
        <v>36.689378380745794</v>
      </c>
      <c r="AJ62" s="5">
        <f t="shared" si="15"/>
        <v>37.973506624071895</v>
      </c>
      <c r="AK62" s="5">
        <f t="shared" si="15"/>
        <v>39.302579355914411</v>
      </c>
      <c r="AL62" s="5">
        <f t="shared" si="15"/>
        <v>40.678169633371404</v>
      </c>
      <c r="AM62" s="5">
        <f t="shared" si="15"/>
        <v>42.101905570539408</v>
      </c>
    </row>
    <row r="63" spans="1:42" ht="12" customHeight="1" x14ac:dyDescent="0.2">
      <c r="A63" s="7">
        <v>6</v>
      </c>
      <c r="B63" s="4">
        <f>Variantenvergleich!B52</f>
        <v>0</v>
      </c>
      <c r="C63" s="4">
        <f>Variantenvergleich!C52</f>
        <v>0</v>
      </c>
      <c r="D63" s="4">
        <f>Variantenvergleich!D52</f>
        <v>0</v>
      </c>
      <c r="E63" s="4">
        <f>Variantenvergleich!E52</f>
        <v>0</v>
      </c>
      <c r="I63" s="5">
        <v>0</v>
      </c>
      <c r="J63" s="5">
        <f t="shared" si="16"/>
        <v>0</v>
      </c>
      <c r="K63" s="5">
        <f t="shared" si="15"/>
        <v>0</v>
      </c>
      <c r="L63" s="5">
        <f t="shared" si="15"/>
        <v>0</v>
      </c>
      <c r="M63" s="5">
        <f t="shared" si="15"/>
        <v>0</v>
      </c>
      <c r="N63" s="5">
        <f t="shared" si="15"/>
        <v>0</v>
      </c>
      <c r="O63" s="5">
        <f t="shared" si="15"/>
        <v>0</v>
      </c>
      <c r="P63" s="5">
        <f t="shared" si="15"/>
        <v>0</v>
      </c>
      <c r="Q63" s="5">
        <f t="shared" si="15"/>
        <v>0</v>
      </c>
      <c r="R63" s="5">
        <f t="shared" si="15"/>
        <v>0</v>
      </c>
      <c r="S63" s="5">
        <f t="shared" si="15"/>
        <v>0</v>
      </c>
      <c r="T63" s="5">
        <f t="shared" si="15"/>
        <v>0</v>
      </c>
      <c r="U63" s="5">
        <f t="shared" si="15"/>
        <v>0</v>
      </c>
      <c r="V63" s="5">
        <f t="shared" si="15"/>
        <v>0</v>
      </c>
      <c r="W63" s="5">
        <f t="shared" si="15"/>
        <v>0</v>
      </c>
      <c r="X63" s="5">
        <f t="shared" si="15"/>
        <v>0</v>
      </c>
      <c r="Y63" s="5">
        <f t="shared" si="15"/>
        <v>0</v>
      </c>
      <c r="Z63" s="5">
        <f t="shared" si="15"/>
        <v>0</v>
      </c>
      <c r="AA63" s="5">
        <f t="shared" si="15"/>
        <v>0</v>
      </c>
      <c r="AB63" s="5">
        <f t="shared" si="15"/>
        <v>0</v>
      </c>
      <c r="AC63" s="5">
        <f t="shared" si="15"/>
        <v>0</v>
      </c>
      <c r="AD63" s="5">
        <f t="shared" si="15"/>
        <v>0</v>
      </c>
      <c r="AE63" s="5">
        <f t="shared" si="15"/>
        <v>0</v>
      </c>
      <c r="AF63" s="5">
        <f t="shared" si="15"/>
        <v>0</v>
      </c>
      <c r="AG63" s="5">
        <f t="shared" si="15"/>
        <v>0</v>
      </c>
      <c r="AH63" s="5">
        <f t="shared" si="15"/>
        <v>0</v>
      </c>
      <c r="AI63" s="5">
        <f t="shared" si="15"/>
        <v>0</v>
      </c>
      <c r="AJ63" s="5">
        <f t="shared" si="15"/>
        <v>0</v>
      </c>
      <c r="AK63" s="5">
        <f t="shared" si="15"/>
        <v>0</v>
      </c>
      <c r="AL63" s="5">
        <f t="shared" si="15"/>
        <v>0</v>
      </c>
      <c r="AM63" s="5">
        <f t="shared" si="15"/>
        <v>0</v>
      </c>
    </row>
    <row r="64" spans="1:42" ht="12" customHeight="1" x14ac:dyDescent="0.2">
      <c r="A64" s="7">
        <v>7</v>
      </c>
      <c r="B64" s="4">
        <f>Variantenvergleich!B53</f>
        <v>0</v>
      </c>
      <c r="C64" s="4">
        <f>Variantenvergleich!C53</f>
        <v>0</v>
      </c>
      <c r="D64" s="4">
        <f>Variantenvergleich!D53</f>
        <v>0</v>
      </c>
      <c r="E64" s="4">
        <f>Variantenvergleich!E53</f>
        <v>0</v>
      </c>
      <c r="I64" s="5">
        <v>0</v>
      </c>
      <c r="J64" s="5">
        <f t="shared" si="16"/>
        <v>0</v>
      </c>
      <c r="K64" s="5">
        <f t="shared" si="15"/>
        <v>0</v>
      </c>
      <c r="L64" s="5">
        <f t="shared" si="15"/>
        <v>0</v>
      </c>
      <c r="M64" s="5">
        <f t="shared" si="15"/>
        <v>0</v>
      </c>
      <c r="N64" s="5">
        <f t="shared" si="15"/>
        <v>0</v>
      </c>
      <c r="O64" s="5">
        <f t="shared" si="15"/>
        <v>0</v>
      </c>
      <c r="P64" s="5">
        <f t="shared" si="15"/>
        <v>0</v>
      </c>
      <c r="Q64" s="5">
        <f t="shared" si="15"/>
        <v>0</v>
      </c>
      <c r="R64" s="5">
        <f t="shared" si="15"/>
        <v>0</v>
      </c>
      <c r="S64" s="5">
        <f t="shared" si="15"/>
        <v>0</v>
      </c>
      <c r="T64" s="5">
        <f t="shared" si="15"/>
        <v>0</v>
      </c>
      <c r="U64" s="5">
        <f t="shared" si="15"/>
        <v>0</v>
      </c>
      <c r="V64" s="5">
        <f t="shared" si="15"/>
        <v>0</v>
      </c>
      <c r="W64" s="5">
        <f t="shared" si="15"/>
        <v>0</v>
      </c>
      <c r="X64" s="5">
        <f t="shared" si="15"/>
        <v>0</v>
      </c>
      <c r="Y64" s="5">
        <f t="shared" si="15"/>
        <v>0</v>
      </c>
      <c r="Z64" s="5">
        <f t="shared" si="15"/>
        <v>0</v>
      </c>
      <c r="AA64" s="5">
        <f t="shared" si="15"/>
        <v>0</v>
      </c>
      <c r="AB64" s="5">
        <f t="shared" si="15"/>
        <v>0</v>
      </c>
      <c r="AC64" s="5">
        <f t="shared" si="15"/>
        <v>0</v>
      </c>
      <c r="AD64" s="5">
        <f t="shared" si="15"/>
        <v>0</v>
      </c>
      <c r="AE64" s="5">
        <f t="shared" si="15"/>
        <v>0</v>
      </c>
      <c r="AF64" s="5">
        <f t="shared" si="15"/>
        <v>0</v>
      </c>
      <c r="AG64" s="5">
        <f t="shared" si="15"/>
        <v>0</v>
      </c>
      <c r="AH64" s="5">
        <f t="shared" si="15"/>
        <v>0</v>
      </c>
      <c r="AI64" s="5">
        <f t="shared" si="15"/>
        <v>0</v>
      </c>
      <c r="AJ64" s="5">
        <f t="shared" si="15"/>
        <v>0</v>
      </c>
      <c r="AK64" s="5">
        <f t="shared" si="15"/>
        <v>0</v>
      </c>
      <c r="AL64" s="5">
        <f t="shared" si="15"/>
        <v>0</v>
      </c>
      <c r="AM64" s="5">
        <f t="shared" si="15"/>
        <v>0</v>
      </c>
    </row>
    <row r="65" spans="1:42" ht="12" customHeight="1" x14ac:dyDescent="0.2">
      <c r="A65" s="7">
        <v>8</v>
      </c>
      <c r="B65" s="4">
        <f>Variantenvergleich!B54</f>
        <v>0</v>
      </c>
      <c r="C65" s="4">
        <f>Variantenvergleich!C54</f>
        <v>0</v>
      </c>
      <c r="D65" s="4">
        <f>Variantenvergleich!D54</f>
        <v>0</v>
      </c>
      <c r="E65" s="4">
        <f>Variantenvergleich!E54</f>
        <v>0</v>
      </c>
      <c r="I65" s="5">
        <v>0</v>
      </c>
      <c r="J65" s="5">
        <f t="shared" si="16"/>
        <v>0</v>
      </c>
      <c r="K65" s="5">
        <f t="shared" si="15"/>
        <v>0</v>
      </c>
      <c r="L65" s="5">
        <f t="shared" si="15"/>
        <v>0</v>
      </c>
      <c r="M65" s="5">
        <f t="shared" si="15"/>
        <v>0</v>
      </c>
      <c r="N65" s="5">
        <f t="shared" si="15"/>
        <v>0</v>
      </c>
      <c r="O65" s="5">
        <f t="shared" si="15"/>
        <v>0</v>
      </c>
      <c r="P65" s="5">
        <f t="shared" si="15"/>
        <v>0</v>
      </c>
      <c r="Q65" s="5">
        <f t="shared" si="15"/>
        <v>0</v>
      </c>
      <c r="R65" s="5">
        <f t="shared" si="15"/>
        <v>0</v>
      </c>
      <c r="S65" s="5">
        <f t="shared" si="15"/>
        <v>0</v>
      </c>
      <c r="T65" s="5">
        <f t="shared" si="15"/>
        <v>0</v>
      </c>
      <c r="U65" s="5">
        <f t="shared" si="15"/>
        <v>0</v>
      </c>
      <c r="V65" s="5">
        <f t="shared" si="15"/>
        <v>0</v>
      </c>
      <c r="W65" s="5">
        <f t="shared" si="15"/>
        <v>0</v>
      </c>
      <c r="X65" s="5">
        <f t="shared" si="15"/>
        <v>0</v>
      </c>
      <c r="Y65" s="5">
        <f t="shared" si="15"/>
        <v>0</v>
      </c>
      <c r="Z65" s="5">
        <f t="shared" si="15"/>
        <v>0</v>
      </c>
      <c r="AA65" s="5">
        <f t="shared" si="15"/>
        <v>0</v>
      </c>
      <c r="AB65" s="5">
        <f t="shared" si="15"/>
        <v>0</v>
      </c>
      <c r="AC65" s="5">
        <f t="shared" si="15"/>
        <v>0</v>
      </c>
      <c r="AD65" s="5">
        <f t="shared" si="15"/>
        <v>0</v>
      </c>
      <c r="AE65" s="5">
        <f t="shared" si="15"/>
        <v>0</v>
      </c>
      <c r="AF65" s="5">
        <f t="shared" si="15"/>
        <v>0</v>
      </c>
      <c r="AG65" s="5">
        <f t="shared" si="15"/>
        <v>0</v>
      </c>
      <c r="AH65" s="5">
        <f t="shared" si="15"/>
        <v>0</v>
      </c>
      <c r="AI65" s="5">
        <f t="shared" si="15"/>
        <v>0</v>
      </c>
      <c r="AJ65" s="5">
        <f t="shared" si="15"/>
        <v>0</v>
      </c>
      <c r="AK65" s="5">
        <f t="shared" si="15"/>
        <v>0</v>
      </c>
      <c r="AL65" s="5">
        <f t="shared" si="15"/>
        <v>0</v>
      </c>
      <c r="AM65" s="5">
        <f t="shared" si="15"/>
        <v>0</v>
      </c>
    </row>
    <row r="66" spans="1:42" ht="12" customHeight="1" x14ac:dyDescent="0.2">
      <c r="A66" s="7">
        <v>9</v>
      </c>
      <c r="B66" s="4">
        <f>Variantenvergleich!B55</f>
        <v>0</v>
      </c>
      <c r="C66" s="4">
        <f>Variantenvergleich!C55</f>
        <v>0</v>
      </c>
      <c r="D66" s="4">
        <f>Variantenvergleich!D55</f>
        <v>0</v>
      </c>
      <c r="E66" s="4">
        <f>Variantenvergleich!E55</f>
        <v>0</v>
      </c>
      <c r="I66" s="5">
        <v>0</v>
      </c>
      <c r="J66" s="5">
        <f t="shared" si="16"/>
        <v>0</v>
      </c>
      <c r="K66" s="5">
        <f t="shared" si="15"/>
        <v>0</v>
      </c>
      <c r="L66" s="5">
        <f t="shared" si="15"/>
        <v>0</v>
      </c>
      <c r="M66" s="5">
        <f t="shared" si="15"/>
        <v>0</v>
      </c>
      <c r="N66" s="5">
        <f t="shared" si="15"/>
        <v>0</v>
      </c>
      <c r="O66" s="5">
        <f t="shared" si="15"/>
        <v>0</v>
      </c>
      <c r="P66" s="5">
        <f t="shared" si="15"/>
        <v>0</v>
      </c>
      <c r="Q66" s="5">
        <f t="shared" si="15"/>
        <v>0</v>
      </c>
      <c r="R66" s="5">
        <f t="shared" si="15"/>
        <v>0</v>
      </c>
      <c r="S66" s="5">
        <f t="shared" si="15"/>
        <v>0</v>
      </c>
      <c r="T66" s="5">
        <f t="shared" si="15"/>
        <v>0</v>
      </c>
      <c r="U66" s="5">
        <f t="shared" si="15"/>
        <v>0</v>
      </c>
      <c r="V66" s="5">
        <f t="shared" si="15"/>
        <v>0</v>
      </c>
      <c r="W66" s="5">
        <f t="shared" si="15"/>
        <v>0</v>
      </c>
      <c r="X66" s="5">
        <f t="shared" si="15"/>
        <v>0</v>
      </c>
      <c r="Y66" s="5">
        <f t="shared" si="15"/>
        <v>0</v>
      </c>
      <c r="Z66" s="5">
        <f t="shared" si="15"/>
        <v>0</v>
      </c>
      <c r="AA66" s="5">
        <f t="shared" si="15"/>
        <v>0</v>
      </c>
      <c r="AB66" s="5">
        <f t="shared" si="15"/>
        <v>0</v>
      </c>
      <c r="AC66" s="5">
        <f t="shared" si="15"/>
        <v>0</v>
      </c>
      <c r="AD66" s="5">
        <f t="shared" si="15"/>
        <v>0</v>
      </c>
      <c r="AE66" s="5">
        <f t="shared" si="15"/>
        <v>0</v>
      </c>
      <c r="AF66" s="5">
        <f t="shared" si="15"/>
        <v>0</v>
      </c>
      <c r="AG66" s="5">
        <f t="shared" si="15"/>
        <v>0</v>
      </c>
      <c r="AH66" s="5">
        <f t="shared" si="15"/>
        <v>0</v>
      </c>
      <c r="AI66" s="5">
        <f t="shared" si="15"/>
        <v>0</v>
      </c>
      <c r="AJ66" s="5">
        <f t="shared" si="15"/>
        <v>0</v>
      </c>
      <c r="AK66" s="5">
        <f t="shared" si="15"/>
        <v>0</v>
      </c>
      <c r="AL66" s="5">
        <f t="shared" si="15"/>
        <v>0</v>
      </c>
      <c r="AM66" s="5">
        <f t="shared" si="15"/>
        <v>0</v>
      </c>
    </row>
    <row r="67" spans="1:42" ht="12" customHeight="1" x14ac:dyDescent="0.2">
      <c r="A67" s="7">
        <v>10</v>
      </c>
      <c r="B67" s="4">
        <f>Variantenvergleich!B56</f>
        <v>0</v>
      </c>
      <c r="C67" s="4">
        <f>Variantenvergleich!C56</f>
        <v>0</v>
      </c>
      <c r="D67" s="4">
        <f>Variantenvergleich!D56</f>
        <v>0</v>
      </c>
      <c r="E67" s="4">
        <f>Variantenvergleich!E56</f>
        <v>0</v>
      </c>
      <c r="I67" s="5">
        <v>0</v>
      </c>
      <c r="J67" s="5">
        <f t="shared" si="16"/>
        <v>0</v>
      </c>
      <c r="K67" s="5">
        <f t="shared" si="15"/>
        <v>0</v>
      </c>
      <c r="L67" s="5">
        <f t="shared" si="15"/>
        <v>0</v>
      </c>
      <c r="M67" s="5">
        <f t="shared" si="15"/>
        <v>0</v>
      </c>
      <c r="N67" s="5">
        <f t="shared" si="15"/>
        <v>0</v>
      </c>
      <c r="O67" s="5">
        <f t="shared" si="15"/>
        <v>0</v>
      </c>
      <c r="P67" s="5">
        <f t="shared" si="15"/>
        <v>0</v>
      </c>
      <c r="Q67" s="5">
        <f t="shared" si="15"/>
        <v>0</v>
      </c>
      <c r="R67" s="5">
        <f t="shared" si="15"/>
        <v>0</v>
      </c>
      <c r="S67" s="5">
        <f t="shared" si="15"/>
        <v>0</v>
      </c>
      <c r="T67" s="5">
        <f t="shared" ref="T67:AM67" si="17">IF($C67=0,0,IF(MOD(T$14,$D67)=0,$C67*(1+$E67)^T$14,0))</f>
        <v>0</v>
      </c>
      <c r="U67" s="5">
        <f t="shared" si="17"/>
        <v>0</v>
      </c>
      <c r="V67" s="5">
        <f t="shared" si="17"/>
        <v>0</v>
      </c>
      <c r="W67" s="5">
        <f t="shared" si="17"/>
        <v>0</v>
      </c>
      <c r="X67" s="5">
        <f t="shared" si="17"/>
        <v>0</v>
      </c>
      <c r="Y67" s="5">
        <f t="shared" si="17"/>
        <v>0</v>
      </c>
      <c r="Z67" s="5">
        <f t="shared" si="17"/>
        <v>0</v>
      </c>
      <c r="AA67" s="5">
        <f t="shared" si="17"/>
        <v>0</v>
      </c>
      <c r="AB67" s="5">
        <f t="shared" si="17"/>
        <v>0</v>
      </c>
      <c r="AC67" s="5">
        <f t="shared" si="17"/>
        <v>0</v>
      </c>
      <c r="AD67" s="5">
        <f t="shared" si="17"/>
        <v>0</v>
      </c>
      <c r="AE67" s="5">
        <f t="shared" si="17"/>
        <v>0</v>
      </c>
      <c r="AF67" s="5">
        <f t="shared" si="17"/>
        <v>0</v>
      </c>
      <c r="AG67" s="5">
        <f t="shared" si="17"/>
        <v>0</v>
      </c>
      <c r="AH67" s="5">
        <f t="shared" si="17"/>
        <v>0</v>
      </c>
      <c r="AI67" s="5">
        <f t="shared" si="17"/>
        <v>0</v>
      </c>
      <c r="AJ67" s="5">
        <f t="shared" si="17"/>
        <v>0</v>
      </c>
      <c r="AK67" s="5">
        <f t="shared" si="17"/>
        <v>0</v>
      </c>
      <c r="AL67" s="5">
        <f t="shared" si="17"/>
        <v>0</v>
      </c>
      <c r="AM67" s="5">
        <f t="shared" si="17"/>
        <v>0</v>
      </c>
    </row>
    <row r="69" spans="1:42" ht="12" customHeight="1" x14ac:dyDescent="0.2">
      <c r="C69" s="5">
        <f>SUM(C58:C68)</f>
        <v>435</v>
      </c>
      <c r="D69" s="11" t="s">
        <v>10</v>
      </c>
      <c r="E69" s="14">
        <f>NPV($C$3,J69:AM69)</f>
        <v>14791.043092857892</v>
      </c>
      <c r="I69" s="5">
        <v>0</v>
      </c>
      <c r="J69" s="5">
        <f t="shared" ref="J69:AM69" si="18">SUM(J58:J68)</f>
        <v>449.41499999999996</v>
      </c>
      <c r="K69" s="5">
        <f t="shared" si="18"/>
        <v>464.30860499999994</v>
      </c>
      <c r="L69" s="5">
        <f t="shared" si="18"/>
        <v>479.69673673499989</v>
      </c>
      <c r="M69" s="5">
        <f t="shared" si="18"/>
        <v>495.59584765864491</v>
      </c>
      <c r="N69" s="5">
        <f t="shared" si="18"/>
        <v>512.02293866903096</v>
      </c>
      <c r="O69" s="5">
        <f t="shared" si="18"/>
        <v>528.99557742773504</v>
      </c>
      <c r="P69" s="5">
        <f t="shared" si="18"/>
        <v>546.53191729196317</v>
      </c>
      <c r="Q69" s="5">
        <f t="shared" si="18"/>
        <v>564.65071688037528</v>
      </c>
      <c r="R69" s="5">
        <f t="shared" si="18"/>
        <v>583.3713602938443</v>
      </c>
      <c r="S69" s="5">
        <f t="shared" si="18"/>
        <v>602.71387801310948</v>
      </c>
      <c r="T69" s="5">
        <f t="shared" si="18"/>
        <v>622.69896849603651</v>
      </c>
      <c r="U69" s="5">
        <f t="shared" si="18"/>
        <v>643.34802049794496</v>
      </c>
      <c r="V69" s="5">
        <f t="shared" si="18"/>
        <v>664.68313613926557</v>
      </c>
      <c r="W69" s="5">
        <f t="shared" si="18"/>
        <v>686.72715474559698</v>
      </c>
      <c r="X69" s="5">
        <f t="shared" si="18"/>
        <v>709.50367748607653</v>
      </c>
      <c r="Y69" s="5">
        <f t="shared" si="18"/>
        <v>733.03709283685328</v>
      </c>
      <c r="Z69" s="5">
        <f t="shared" si="18"/>
        <v>757.35260289734777</v>
      </c>
      <c r="AA69" s="5">
        <f t="shared" si="18"/>
        <v>782.47625058791789</v>
      </c>
      <c r="AB69" s="5">
        <f t="shared" si="18"/>
        <v>808.43494775851127</v>
      </c>
      <c r="AC69" s="5">
        <f t="shared" si="18"/>
        <v>835.256504238876</v>
      </c>
      <c r="AD69" s="5">
        <f t="shared" si="18"/>
        <v>862.96965786193562</v>
      </c>
      <c r="AE69" s="5">
        <f t="shared" si="18"/>
        <v>891.60410549299274</v>
      </c>
      <c r="AF69" s="5">
        <f t="shared" si="18"/>
        <v>921.19053509852517</v>
      </c>
      <c r="AG69" s="5">
        <f t="shared" si="18"/>
        <v>951.76065888947608</v>
      </c>
      <c r="AH69" s="5">
        <f t="shared" si="18"/>
        <v>983.3472475751106</v>
      </c>
      <c r="AI69" s="5">
        <f t="shared" si="18"/>
        <v>1015.9841657647262</v>
      </c>
      <c r="AJ69" s="5">
        <f t="shared" si="18"/>
        <v>1049.706408555762</v>
      </c>
      <c r="AK69" s="5">
        <f t="shared" si="18"/>
        <v>1084.5501393481409</v>
      </c>
      <c r="AL69" s="5">
        <f t="shared" si="18"/>
        <v>1120.5527289260265</v>
      </c>
      <c r="AM69" s="5">
        <f t="shared" si="18"/>
        <v>1157.7527958495605</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mRgbGxjFrQ9eTBrB9rDsCQKJ+fpC8kfTYfsDF6rfsRn7fGZgv8MtMd8QOpRHXspRMvWTIeKnmglQHAvad96xTg==" saltValue="cTPr4s7+2SNN84UNUBZEpQ==" spinCount="100000" sheet="1" objects="1" scenarios="1"/>
  <conditionalFormatting sqref="AO15:AO16 I15:AM33">
    <cfRule type="expression" dxfId="299" priority="286">
      <formula>0</formula>
    </cfRule>
  </conditionalFormatting>
  <conditionalFormatting sqref="AO15:AO16 I15:AM33">
    <cfRule type="cellIs" dxfId="298" priority="285" operator="equal">
      <formula>0</formula>
    </cfRule>
  </conditionalFormatting>
  <conditionalFormatting sqref="AO17">
    <cfRule type="expression" dxfId="297" priority="276">
      <formula>0</formula>
    </cfRule>
  </conditionalFormatting>
  <conditionalFormatting sqref="AO17">
    <cfRule type="cellIs" dxfId="296" priority="275" operator="equal">
      <formula>0</formula>
    </cfRule>
  </conditionalFormatting>
  <conditionalFormatting sqref="AO18">
    <cfRule type="expression" dxfId="295" priority="270">
      <formula>0</formula>
    </cfRule>
  </conditionalFormatting>
  <conditionalFormatting sqref="AO18">
    <cfRule type="cellIs" dxfId="294" priority="269" operator="equal">
      <formula>0</formula>
    </cfRule>
  </conditionalFormatting>
  <conditionalFormatting sqref="AO19">
    <cfRule type="expression" dxfId="293" priority="264">
      <formula>0</formula>
    </cfRule>
  </conditionalFormatting>
  <conditionalFormatting sqref="AO19">
    <cfRule type="cellIs" dxfId="292" priority="263" operator="equal">
      <formula>0</formula>
    </cfRule>
  </conditionalFormatting>
  <conditionalFormatting sqref="AO20">
    <cfRule type="expression" dxfId="291" priority="258">
      <formula>0</formula>
    </cfRule>
  </conditionalFormatting>
  <conditionalFormatting sqref="AO20">
    <cfRule type="cellIs" dxfId="290" priority="257" operator="equal">
      <formula>0</formula>
    </cfRule>
  </conditionalFormatting>
  <conditionalFormatting sqref="AO21">
    <cfRule type="expression" dxfId="289" priority="252">
      <formula>0</formula>
    </cfRule>
  </conditionalFormatting>
  <conditionalFormatting sqref="AO21">
    <cfRule type="cellIs" dxfId="288" priority="251" operator="equal">
      <formula>0</formula>
    </cfRule>
  </conditionalFormatting>
  <conditionalFormatting sqref="AO22">
    <cfRule type="expression" dxfId="287" priority="246">
      <formula>0</formula>
    </cfRule>
  </conditionalFormatting>
  <conditionalFormatting sqref="AO22">
    <cfRule type="cellIs" dxfId="286" priority="245" operator="equal">
      <formula>0</formula>
    </cfRule>
  </conditionalFormatting>
  <conditionalFormatting sqref="AO23">
    <cfRule type="expression" dxfId="285" priority="240">
      <formula>0</formula>
    </cfRule>
  </conditionalFormatting>
  <conditionalFormatting sqref="AO23">
    <cfRule type="cellIs" dxfId="284" priority="239" operator="equal">
      <formula>0</formula>
    </cfRule>
  </conditionalFormatting>
  <conditionalFormatting sqref="AO24">
    <cfRule type="expression" dxfId="283" priority="234">
      <formula>0</formula>
    </cfRule>
  </conditionalFormatting>
  <conditionalFormatting sqref="AO24">
    <cfRule type="cellIs" dxfId="282" priority="233" operator="equal">
      <formula>0</formula>
    </cfRule>
  </conditionalFormatting>
  <conditionalFormatting sqref="AO25">
    <cfRule type="expression" dxfId="281" priority="228">
      <formula>0</formula>
    </cfRule>
  </conditionalFormatting>
  <conditionalFormatting sqref="AO25">
    <cfRule type="cellIs" dxfId="280" priority="227" operator="equal">
      <formula>0</formula>
    </cfRule>
  </conditionalFormatting>
  <conditionalFormatting sqref="AO26">
    <cfRule type="expression" dxfId="279" priority="222">
      <formula>0</formula>
    </cfRule>
  </conditionalFormatting>
  <conditionalFormatting sqref="AO26">
    <cfRule type="cellIs" dxfId="278" priority="221" operator="equal">
      <formula>0</formula>
    </cfRule>
  </conditionalFormatting>
  <conditionalFormatting sqref="AO27">
    <cfRule type="expression" dxfId="277" priority="216">
      <formula>0</formula>
    </cfRule>
  </conditionalFormatting>
  <conditionalFormatting sqref="AO27">
    <cfRule type="cellIs" dxfId="276" priority="215" operator="equal">
      <formula>0</formula>
    </cfRule>
  </conditionalFormatting>
  <conditionalFormatting sqref="AO28">
    <cfRule type="expression" dxfId="275" priority="210">
      <formula>0</formula>
    </cfRule>
  </conditionalFormatting>
  <conditionalFormatting sqref="AO28">
    <cfRule type="cellIs" dxfId="274" priority="209" operator="equal">
      <formula>0</formula>
    </cfRule>
  </conditionalFormatting>
  <conditionalFormatting sqref="AO29">
    <cfRule type="expression" dxfId="273" priority="204">
      <formula>0</formula>
    </cfRule>
  </conditionalFormatting>
  <conditionalFormatting sqref="AO29">
    <cfRule type="cellIs" dxfId="272" priority="203" operator="equal">
      <formula>0</formula>
    </cfRule>
  </conditionalFormatting>
  <conditionalFormatting sqref="AO30">
    <cfRule type="expression" dxfId="271" priority="198">
      <formula>0</formula>
    </cfRule>
  </conditionalFormatting>
  <conditionalFormatting sqref="AO30">
    <cfRule type="cellIs" dxfId="270" priority="197" operator="equal">
      <formula>0</formula>
    </cfRule>
  </conditionalFormatting>
  <conditionalFormatting sqref="AO31">
    <cfRule type="expression" dxfId="269" priority="192">
      <formula>0</formula>
    </cfRule>
  </conditionalFormatting>
  <conditionalFormatting sqref="AO31">
    <cfRule type="cellIs" dxfId="268" priority="191" operator="equal">
      <formula>0</formula>
    </cfRule>
  </conditionalFormatting>
  <conditionalFormatting sqref="AO32">
    <cfRule type="expression" dxfId="267" priority="186">
      <formula>0</formula>
    </cfRule>
  </conditionalFormatting>
  <conditionalFormatting sqref="AO32">
    <cfRule type="cellIs" dxfId="266" priority="185" operator="equal">
      <formula>0</formula>
    </cfRule>
  </conditionalFormatting>
  <conditionalFormatting sqref="AO33">
    <cfRule type="expression" dxfId="265" priority="180">
      <formula>0</formula>
    </cfRule>
  </conditionalFormatting>
  <conditionalFormatting sqref="AO33">
    <cfRule type="cellIs" dxfId="264" priority="179" operator="equal">
      <formula>0</formula>
    </cfRule>
  </conditionalFormatting>
  <conditionalFormatting sqref="AM35">
    <cfRule type="expression" dxfId="263" priority="174">
      <formula>0</formula>
    </cfRule>
  </conditionalFormatting>
  <conditionalFormatting sqref="AM35">
    <cfRule type="cellIs" dxfId="262" priority="173" operator="equal">
      <formula>0</formula>
    </cfRule>
  </conditionalFormatting>
  <conditionalFormatting sqref="I35:AL35">
    <cfRule type="expression" dxfId="261" priority="172">
      <formula>0</formula>
    </cfRule>
  </conditionalFormatting>
  <conditionalFormatting sqref="I35:AL35">
    <cfRule type="cellIs" dxfId="260" priority="171" operator="equal">
      <formula>0</formula>
    </cfRule>
  </conditionalFormatting>
  <conditionalFormatting sqref="I41:AM50">
    <cfRule type="expression" dxfId="259" priority="170">
      <formula>0</formula>
    </cfRule>
  </conditionalFormatting>
  <conditionalFormatting sqref="I41:AM50">
    <cfRule type="cellIs" dxfId="258" priority="169" operator="equal">
      <formula>0</formula>
    </cfRule>
  </conditionalFormatting>
  <conditionalFormatting sqref="J52:AL52">
    <cfRule type="expression" dxfId="257" priority="112">
      <formula>0</formula>
    </cfRule>
  </conditionalFormatting>
  <conditionalFormatting sqref="J52:AL52">
    <cfRule type="cellIs" dxfId="256" priority="111" operator="equal">
      <formula>0</formula>
    </cfRule>
  </conditionalFormatting>
  <conditionalFormatting sqref="I58:AM67">
    <cfRule type="expression" dxfId="255" priority="110">
      <formula>0</formula>
    </cfRule>
  </conditionalFormatting>
  <conditionalFormatting sqref="I58:AM67">
    <cfRule type="cellIs" dxfId="254" priority="109" operator="equal">
      <formula>0</formula>
    </cfRule>
  </conditionalFormatting>
  <conditionalFormatting sqref="I69:AL69">
    <cfRule type="expression" dxfId="253" priority="52">
      <formula>0</formula>
    </cfRule>
  </conditionalFormatting>
  <conditionalFormatting sqref="I69:AL69">
    <cfRule type="cellIs" dxfId="252" priority="51" operator="equal">
      <formula>0</formula>
    </cfRule>
  </conditionalFormatting>
  <conditionalFormatting sqref="C35">
    <cfRule type="expression" dxfId="251" priority="50">
      <formula>0</formula>
    </cfRule>
  </conditionalFormatting>
  <conditionalFormatting sqref="C35">
    <cfRule type="cellIs" dxfId="250" priority="49" operator="equal">
      <formula>0</formula>
    </cfRule>
  </conditionalFormatting>
  <conditionalFormatting sqref="C69">
    <cfRule type="expression" dxfId="249" priority="44">
      <formula>0</formula>
    </cfRule>
  </conditionalFormatting>
  <conditionalFormatting sqref="C69">
    <cfRule type="cellIs" dxfId="248" priority="43" operator="equal">
      <formula>0</formula>
    </cfRule>
  </conditionalFormatting>
  <conditionalFormatting sqref="C52">
    <cfRule type="expression" dxfId="247" priority="46">
      <formula>0</formula>
    </cfRule>
  </conditionalFormatting>
  <conditionalFormatting sqref="C52">
    <cfRule type="cellIs" dxfId="246" priority="45" operator="equal">
      <formula>0</formula>
    </cfRule>
  </conditionalFormatting>
  <conditionalFormatting sqref="I52">
    <cfRule type="expression" dxfId="245" priority="42">
      <formula>0</formula>
    </cfRule>
  </conditionalFormatting>
  <conditionalFormatting sqref="I52">
    <cfRule type="cellIs" dxfId="244" priority="41" operator="equal">
      <formula>0</formula>
    </cfRule>
  </conditionalFormatting>
  <conditionalFormatting sqref="AM52">
    <cfRule type="expression" dxfId="243" priority="22">
      <formula>0</formula>
    </cfRule>
  </conditionalFormatting>
  <conditionalFormatting sqref="AM52">
    <cfRule type="cellIs" dxfId="242" priority="21" operator="equal">
      <formula>0</formula>
    </cfRule>
  </conditionalFormatting>
  <conditionalFormatting sqref="AM69">
    <cfRule type="expression" dxfId="241" priority="2">
      <formula>0</formula>
    </cfRule>
  </conditionalFormatting>
  <conditionalFormatting sqref="AM69">
    <cfRule type="cellIs" dxfId="240"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2.5000000000000001E-2</v>
      </c>
      <c r="E3" s="8">
        <f>E35+E52+E69</f>
        <v>82496.294021055015</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37</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Variantenvergleich!I8</f>
        <v xml:space="preserve">Anschlusskosten bzw. Kos-
ten für Brennstofflager </v>
      </c>
      <c r="C15" s="4">
        <f>Variantenvergleich!J8</f>
        <v>3000</v>
      </c>
      <c r="D15" s="4">
        <f>Variantenvergleich!K8</f>
        <v>30</v>
      </c>
      <c r="E15" s="4">
        <f>Variantenvergleich!L8</f>
        <v>3.5000000000000003E-2</v>
      </c>
      <c r="F15" s="4">
        <f>Variantenvergleich!M8</f>
        <v>0</v>
      </c>
      <c r="I15" s="5">
        <f>C15</f>
        <v>3000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-8420.3811141078822</v>
      </c>
      <c r="AP15" s="6">
        <f t="shared" ref="AP15:AP33" si="2">IF(OR(C15=0,D15&lt;2),"---",D15-MOD(AM$14,D15))</f>
        <v>30</v>
      </c>
    </row>
    <row r="16" spans="1:42" ht="12" customHeight="1" x14ac:dyDescent="0.2">
      <c r="A16" s="7">
        <v>2</v>
      </c>
      <c r="B16" s="4" t="str">
        <f>Variantenvergleich!I9</f>
        <v xml:space="preserve">Kosten für zusätzliche bau-
liche Maßnahmen </v>
      </c>
      <c r="C16" s="4">
        <f>Variantenvergleich!J9</f>
        <v>2500</v>
      </c>
      <c r="D16" s="4">
        <f>Variantenvergleich!K9</f>
        <v>50</v>
      </c>
      <c r="E16" s="4">
        <f>Variantenvergleich!L9</f>
        <v>3.5000000000000003E-2</v>
      </c>
      <c r="F16" s="4">
        <f>Variantenvergleich!M9</f>
        <v>0</v>
      </c>
      <c r="I16" s="5">
        <f t="shared" ref="I16:I33" si="3">C16</f>
        <v>2500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-2806.7937047026271</v>
      </c>
      <c r="AO16" s="5">
        <f t="shared" si="1"/>
        <v>-2806.7937047026271</v>
      </c>
      <c r="AP16" s="6">
        <f t="shared" si="2"/>
        <v>20</v>
      </c>
    </row>
    <row r="17" spans="1:42" ht="12" customHeight="1" x14ac:dyDescent="0.2">
      <c r="A17" s="7">
        <v>3</v>
      </c>
      <c r="B17" s="4" t="str">
        <f>Variantenvergleich!I10</f>
        <v xml:space="preserve">Wärmebereitsteller </v>
      </c>
      <c r="C17" s="4">
        <f>Variantenvergleich!J10</f>
        <v>7000</v>
      </c>
      <c r="D17" s="4">
        <f>Variantenvergleich!K10</f>
        <v>18</v>
      </c>
      <c r="E17" s="4">
        <f>Variantenvergleich!L10</f>
        <v>3.5000000000000003E-2</v>
      </c>
      <c r="F17" s="4">
        <f>Variantenvergleich!M10</f>
        <v>0</v>
      </c>
      <c r="I17" s="5">
        <f t="shared" si="3"/>
        <v>7000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13002.424368606877</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-6549.1853109727972</v>
      </c>
      <c r="AO17" s="5">
        <f t="shared" si="1"/>
        <v>-6549.1853109727972</v>
      </c>
      <c r="AP17" s="6">
        <f t="shared" si="2"/>
        <v>6</v>
      </c>
    </row>
    <row r="18" spans="1:42" ht="12" customHeight="1" x14ac:dyDescent="0.2">
      <c r="A18" s="7">
        <v>4</v>
      </c>
      <c r="B18" s="4" t="str">
        <f>Variantenvergleich!I11</f>
        <v>Abgasanlage</v>
      </c>
      <c r="C18" s="4">
        <f>Variantenvergleich!J11</f>
        <v>1500</v>
      </c>
      <c r="D18" s="4">
        <f>Variantenvergleich!K11</f>
        <v>50</v>
      </c>
      <c r="E18" s="4">
        <f>Variantenvergleich!L11</f>
        <v>3.5000000000000003E-2</v>
      </c>
      <c r="F18" s="4">
        <f>Variantenvergleich!M11</f>
        <v>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-1684.0762228215763</v>
      </c>
      <c r="AO18" s="5">
        <f t="shared" si="1"/>
        <v>-1684.0762228215763</v>
      </c>
      <c r="AP18" s="6">
        <f t="shared" si="2"/>
        <v>20</v>
      </c>
    </row>
    <row r="19" spans="1:42" ht="12" customHeight="1" x14ac:dyDescent="0.2">
      <c r="A19" s="7">
        <v>5</v>
      </c>
      <c r="B19" s="4" t="str">
        <f>Variantenvergleich!I12</f>
        <v>Brauchwasserspeicher</v>
      </c>
      <c r="C19" s="4">
        <f>Variantenvergleich!J12</f>
        <v>1500</v>
      </c>
      <c r="D19" s="4">
        <f>Variantenvergleich!K12</f>
        <v>15</v>
      </c>
      <c r="E19" s="4">
        <f>Variantenvergleich!L12</f>
        <v>2.5000000000000001E-2</v>
      </c>
      <c r="F19" s="4">
        <f>Variantenvergleich!M12</f>
        <v>100</v>
      </c>
      <c r="I19" s="5">
        <f t="shared" si="3"/>
        <v>1500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2317.2770663969768</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209.75675790817877</v>
      </c>
      <c r="AO19" s="5">
        <f t="shared" si="1"/>
        <v>-3146.351368622682</v>
      </c>
      <c r="AP19" s="6">
        <f t="shared" si="2"/>
        <v>15</v>
      </c>
    </row>
    <row r="20" spans="1:42" ht="12" customHeight="1" x14ac:dyDescent="0.2">
      <c r="A20" s="7">
        <v>6</v>
      </c>
      <c r="B20" s="4">
        <f>Variantenvergleich!I13</f>
        <v>0</v>
      </c>
      <c r="C20" s="4">
        <f>Variantenvergleich!J13</f>
        <v>0</v>
      </c>
      <c r="D20" s="4">
        <f>Variantenvergleich!K13</f>
        <v>0</v>
      </c>
      <c r="E20" s="4">
        <f>Variantenvergleich!L13</f>
        <v>0</v>
      </c>
      <c r="F20" s="4">
        <f>Variantenvergleich!M13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t="str">
        <f>Variantenvergleich!I14</f>
        <v xml:space="preserve">Installation, Montage, Mate-
rial </v>
      </c>
      <c r="C21" s="4">
        <f>Variantenvergleich!J14</f>
        <v>3300</v>
      </c>
      <c r="D21" s="4">
        <f>Variantenvergleich!K14</f>
        <v>18</v>
      </c>
      <c r="E21" s="4">
        <f>Variantenvergleich!L14</f>
        <v>3.5000000000000003E-2</v>
      </c>
      <c r="F21" s="4">
        <f>Variantenvergleich!M14</f>
        <v>0</v>
      </c>
      <c r="I21" s="5">
        <f t="shared" si="3"/>
        <v>3300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6129.7143452003847</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-3087.4730751728898</v>
      </c>
      <c r="AO21" s="5">
        <f t="shared" si="1"/>
        <v>-3087.4730751728898</v>
      </c>
      <c r="AP21" s="6">
        <f t="shared" si="2"/>
        <v>6</v>
      </c>
    </row>
    <row r="22" spans="1:42" ht="12" customHeight="1" x14ac:dyDescent="0.2">
      <c r="A22" s="7">
        <v>8</v>
      </c>
      <c r="B22" s="4" t="str">
        <f>Variantenvergleich!I15</f>
        <v>Förderung</v>
      </c>
      <c r="C22" s="4">
        <f>Variantenvergleich!J15</f>
        <v>-2500</v>
      </c>
      <c r="D22" s="4">
        <f>Variantenvergleich!K15</f>
        <v>0</v>
      </c>
      <c r="E22" s="4">
        <f>Variantenvergleich!L15</f>
        <v>0</v>
      </c>
      <c r="F22" s="4">
        <f>Variantenvergleich!M15</f>
        <v>0</v>
      </c>
      <c r="I22" s="5">
        <f t="shared" si="3"/>
        <v>-2500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Variantenvergleich!I16</f>
        <v>0</v>
      </c>
      <c r="C23" s="4">
        <f>Variantenvergleich!J16</f>
        <v>0</v>
      </c>
      <c r="D23" s="4">
        <f>Variantenvergleich!K16</f>
        <v>0</v>
      </c>
      <c r="E23" s="4">
        <f>Variantenvergleich!L16</f>
        <v>0</v>
      </c>
      <c r="F23" s="4">
        <f>Variantenvergleich!M16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Variantenvergleich!I17</f>
        <v>0</v>
      </c>
      <c r="C24" s="4">
        <f>Variantenvergleich!J17</f>
        <v>0</v>
      </c>
      <c r="D24" s="4">
        <f>Variantenvergleich!K17</f>
        <v>0</v>
      </c>
      <c r="E24" s="4">
        <f>Variantenvergleich!L17</f>
        <v>0</v>
      </c>
      <c r="F24" s="4">
        <f>Variantenvergleich!M17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Variantenvergleich!I18</f>
        <v>0</v>
      </c>
      <c r="C25" s="4">
        <f>Variantenvergleich!J18</f>
        <v>0</v>
      </c>
      <c r="D25" s="4">
        <f>Variantenvergleich!K18</f>
        <v>0</v>
      </c>
      <c r="E25" s="4">
        <f>Variantenvergleich!L18</f>
        <v>0</v>
      </c>
      <c r="F25" s="4">
        <f>Variantenvergleich!M18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Variantenvergleich!I19</f>
        <v>0</v>
      </c>
      <c r="C26" s="4">
        <f>Variantenvergleich!J19</f>
        <v>0</v>
      </c>
      <c r="D26" s="4">
        <f>Variantenvergleich!K19</f>
        <v>0</v>
      </c>
      <c r="E26" s="4">
        <f>Variantenvergleich!L19</f>
        <v>0</v>
      </c>
      <c r="F26" s="4">
        <f>Variantenvergleich!M19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Variantenvergleich!I20</f>
        <v>0</v>
      </c>
      <c r="C27" s="4">
        <f>Variantenvergleich!J20</f>
        <v>0</v>
      </c>
      <c r="D27" s="4">
        <f>Variantenvergleich!K20</f>
        <v>0</v>
      </c>
      <c r="E27" s="4">
        <f>Variantenvergleich!L20</f>
        <v>0</v>
      </c>
      <c r="F27" s="4">
        <f>Variantenvergleich!M20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Variantenvergleich!I21</f>
        <v>0</v>
      </c>
      <c r="C28" s="4">
        <f>Variantenvergleich!J21</f>
        <v>0</v>
      </c>
      <c r="D28" s="4">
        <f>Variantenvergleich!K21</f>
        <v>0</v>
      </c>
      <c r="E28" s="4">
        <f>Variantenvergleich!L21</f>
        <v>0</v>
      </c>
      <c r="F28" s="4">
        <f>Variantenvergleich!M21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Variantenvergleich!I22</f>
        <v>0</v>
      </c>
      <c r="C29" s="4">
        <f>Variantenvergleich!J22</f>
        <v>0</v>
      </c>
      <c r="D29" s="4">
        <f>Variantenvergleich!K22</f>
        <v>0</v>
      </c>
      <c r="E29" s="4">
        <f>Variantenvergleich!L22</f>
        <v>0</v>
      </c>
      <c r="F29" s="4">
        <f>Variantenvergleich!M22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Variantenvergleich!I23</f>
        <v>0</v>
      </c>
      <c r="C30" s="4">
        <f>Variantenvergleich!J23</f>
        <v>0</v>
      </c>
      <c r="D30" s="4">
        <f>Variantenvergleich!K23</f>
        <v>0</v>
      </c>
      <c r="E30" s="4">
        <f>Variantenvergleich!L23</f>
        <v>0</v>
      </c>
      <c r="F30" s="4">
        <f>Variantenvergleich!M23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Variantenvergleich!I24</f>
        <v>0</v>
      </c>
      <c r="C31" s="4">
        <f>Variantenvergleich!J24</f>
        <v>0</v>
      </c>
      <c r="D31" s="4">
        <f>Variantenvergleich!K24</f>
        <v>0</v>
      </c>
      <c r="E31" s="4">
        <f>Variantenvergleich!L24</f>
        <v>0</v>
      </c>
      <c r="F31" s="4">
        <f>Variantenvergleich!M24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Variantenvergleich!I25</f>
        <v>0</v>
      </c>
      <c r="C32" s="4">
        <f>Variantenvergleich!J25</f>
        <v>0</v>
      </c>
      <c r="D32" s="4">
        <f>Variantenvergleich!K25</f>
        <v>0</v>
      </c>
      <c r="E32" s="4">
        <f>Variantenvergleich!L25</f>
        <v>0</v>
      </c>
      <c r="F32" s="4">
        <f>Variantenvergleich!M25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Variantenvergleich!I26</f>
        <v>0</v>
      </c>
      <c r="C33" s="4">
        <f>Variantenvergleich!J26</f>
        <v>0</v>
      </c>
      <c r="D33" s="4">
        <f>Variantenvergleich!K26</f>
        <v>0</v>
      </c>
      <c r="E33" s="4">
        <f>Variantenvergleich!L26</f>
        <v>0</v>
      </c>
      <c r="F33" s="4">
        <f>Variantenvergleich!M26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16300</v>
      </c>
      <c r="D35" s="11" t="s">
        <v>10</v>
      </c>
      <c r="E35" s="12">
        <f>I35+NPV($C$3,J35:AM35)</f>
        <v>23531.679332848329</v>
      </c>
      <c r="I35" s="5">
        <f t="shared" ref="I35:AM35" si="8">SUM(I15:I33)</f>
        <v>16300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2317.2770663969768</v>
      </c>
      <c r="Y35" s="5">
        <f t="shared" si="8"/>
        <v>0</v>
      </c>
      <c r="Z35" s="5">
        <f t="shared" si="8"/>
        <v>0</v>
      </c>
      <c r="AA35" s="5">
        <f t="shared" si="8"/>
        <v>19132.138713807261</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-13917.77155576171</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Variantenvergleich!I32</f>
        <v>Energiekosten</v>
      </c>
      <c r="C41" s="4">
        <f>Variantenvergleich!J32</f>
        <v>1326</v>
      </c>
      <c r="D41" s="4">
        <f>Variantenvergleich!K32</f>
        <v>1</v>
      </c>
      <c r="E41" s="4">
        <f>Variantenvergleich!L32</f>
        <v>2.7E-2</v>
      </c>
      <c r="I41" s="5">
        <v>0</v>
      </c>
      <c r="J41" s="5">
        <f>IF($C41=0,0,IF(MOD(J$14,$D41)=0,$C41*(1+$E41)^J$14,0))</f>
        <v>1361.8019999999999</v>
      </c>
      <c r="K41" s="5">
        <f t="shared" ref="K41:AL50" si="9">IF($C41=0,0,IF(MOD(K$14,$D41)=0,$C41*(1+$E41)^K$14,0))</f>
        <v>1398.5706539999996</v>
      </c>
      <c r="L41" s="5">
        <f t="shared" si="9"/>
        <v>1436.3320616579997</v>
      </c>
      <c r="M41" s="5">
        <f t="shared" si="9"/>
        <v>1475.1130273227654</v>
      </c>
      <c r="N41" s="5">
        <f t="shared" si="9"/>
        <v>1514.94107906048</v>
      </c>
      <c r="O41" s="5">
        <f t="shared" si="9"/>
        <v>1555.8444881951127</v>
      </c>
      <c r="P41" s="5">
        <f t="shared" si="9"/>
        <v>1597.8522893763807</v>
      </c>
      <c r="Q41" s="5">
        <f t="shared" si="9"/>
        <v>1640.9943011895427</v>
      </c>
      <c r="R41" s="5">
        <f t="shared" si="9"/>
        <v>1685.3011473216602</v>
      </c>
      <c r="S41" s="5">
        <f t="shared" si="9"/>
        <v>1730.804278299345</v>
      </c>
      <c r="T41" s="5">
        <f t="shared" si="9"/>
        <v>1777.5359938134272</v>
      </c>
      <c r="U41" s="5">
        <f t="shared" si="9"/>
        <v>1825.5294656463896</v>
      </c>
      <c r="V41" s="5">
        <f t="shared" si="9"/>
        <v>1874.8187612188417</v>
      </c>
      <c r="W41" s="5">
        <f t="shared" si="9"/>
        <v>1925.4388677717504</v>
      </c>
      <c r="X41" s="5">
        <f t="shared" si="9"/>
        <v>1977.4257172015875</v>
      </c>
      <c r="Y41" s="5">
        <f t="shared" si="9"/>
        <v>2030.81621156603</v>
      </c>
      <c r="Z41" s="5">
        <f t="shared" si="9"/>
        <v>2085.6482492783125</v>
      </c>
      <c r="AA41" s="5">
        <f t="shared" si="9"/>
        <v>2141.9607520088271</v>
      </c>
      <c r="AB41" s="5">
        <f t="shared" si="9"/>
        <v>2199.7936923130651</v>
      </c>
      <c r="AC41" s="5">
        <f t="shared" si="9"/>
        <v>2259.1881220055175</v>
      </c>
      <c r="AD41" s="5">
        <f t="shared" si="9"/>
        <v>2320.1862012996662</v>
      </c>
      <c r="AE41" s="5">
        <f t="shared" si="9"/>
        <v>2382.8312287347571</v>
      </c>
      <c r="AF41" s="5">
        <f t="shared" si="9"/>
        <v>2447.1676719105953</v>
      </c>
      <c r="AG41" s="5">
        <f t="shared" si="9"/>
        <v>2513.2411990521809</v>
      </c>
      <c r="AH41" s="5">
        <f t="shared" si="9"/>
        <v>2581.0987114265895</v>
      </c>
      <c r="AI41" s="5">
        <f t="shared" si="9"/>
        <v>2650.7883766351074</v>
      </c>
      <c r="AJ41" s="5">
        <f t="shared" si="9"/>
        <v>2722.3596628042551</v>
      </c>
      <c r="AK41" s="5">
        <f t="shared" si="9"/>
        <v>2795.86337369997</v>
      </c>
      <c r="AL41" s="5">
        <f t="shared" si="9"/>
        <v>2871.3516847898686</v>
      </c>
      <c r="AM41" s="5">
        <f t="shared" ref="AM41:AM50" si="10">IF($C41=0,0,IF(MOD(AM$14,$D41)=0,$C41*(1+$E41)^AM$14,0))</f>
        <v>2948.8781802791946</v>
      </c>
    </row>
    <row r="42" spans="1:42" ht="12" customHeight="1" x14ac:dyDescent="0.2">
      <c r="A42" s="7">
        <v>2</v>
      </c>
      <c r="B42" s="4">
        <f>Variantenvergleich!I33</f>
        <v>0</v>
      </c>
      <c r="C42" s="4">
        <f>Variantenvergleich!J33</f>
        <v>0</v>
      </c>
      <c r="D42" s="4">
        <f>Variantenvergleich!K33</f>
        <v>0</v>
      </c>
      <c r="E42" s="4">
        <f>Variantenvergleich!L33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Variantenvergleich!I34</f>
        <v>0</v>
      </c>
      <c r="C43" s="4">
        <f>Variantenvergleich!J34</f>
        <v>0</v>
      </c>
      <c r="D43" s="4">
        <f>Variantenvergleich!K34</f>
        <v>0</v>
      </c>
      <c r="E43" s="4">
        <f>Variantenvergleich!L34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Variantenvergleich!I35</f>
        <v>0</v>
      </c>
      <c r="C44" s="4">
        <f>Variantenvergleich!J35</f>
        <v>0</v>
      </c>
      <c r="D44" s="4">
        <f>Variantenvergleich!K35</f>
        <v>0</v>
      </c>
      <c r="E44" s="4">
        <f>Variantenvergleich!L35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Variantenvergleich!I36</f>
        <v>0</v>
      </c>
      <c r="C45" s="4">
        <f>Variantenvergleich!J36</f>
        <v>0</v>
      </c>
      <c r="D45" s="4">
        <f>Variantenvergleich!K36</f>
        <v>0</v>
      </c>
      <c r="E45" s="4">
        <f>Variantenvergleich!L36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Variantenvergleich!I37</f>
        <v>0</v>
      </c>
      <c r="C46" s="4">
        <f>Variantenvergleich!J37</f>
        <v>0</v>
      </c>
      <c r="D46" s="4">
        <f>Variantenvergleich!K37</f>
        <v>0</v>
      </c>
      <c r="E46" s="4">
        <f>Variantenvergleich!L37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Variantenvergleich!I38</f>
        <v>0</v>
      </c>
      <c r="C47" s="4">
        <f>Variantenvergleich!J38</f>
        <v>0</v>
      </c>
      <c r="D47" s="4">
        <f>Variantenvergleich!K38</f>
        <v>0</v>
      </c>
      <c r="E47" s="4">
        <f>Variantenvergleich!L38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Variantenvergleich!I39</f>
        <v>0</v>
      </c>
      <c r="C48" s="4">
        <f>Variantenvergleich!J39</f>
        <v>0</v>
      </c>
      <c r="D48" s="4">
        <f>Variantenvergleich!K39</f>
        <v>0</v>
      </c>
      <c r="E48" s="4">
        <f>Variantenvergleich!L39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Variantenvergleich!I40</f>
        <v>0</v>
      </c>
      <c r="C49" s="4">
        <f>Variantenvergleich!J40</f>
        <v>0</v>
      </c>
      <c r="D49" s="4">
        <f>Variantenvergleich!K40</f>
        <v>0</v>
      </c>
      <c r="E49" s="4">
        <f>Variantenvergleich!L40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Variantenvergleich!I41</f>
        <v>0</v>
      </c>
      <c r="C50" s="4">
        <f>Variantenvergleich!J41</f>
        <v>0</v>
      </c>
      <c r="D50" s="4">
        <f>Variantenvergleich!K41</f>
        <v>0</v>
      </c>
      <c r="E50" s="4">
        <f>Variantenvergleich!L41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1326</v>
      </c>
      <c r="D52" s="11" t="s">
        <v>10</v>
      </c>
      <c r="E52" s="14">
        <f>NPV($C$3,J52:AM52)</f>
        <v>41006.108345101391</v>
      </c>
      <c r="I52" s="5">
        <v>0</v>
      </c>
      <c r="J52" s="5">
        <f t="shared" ref="J52:AM52" si="13">SUM(J41:J51)</f>
        <v>1361.8019999999999</v>
      </c>
      <c r="K52" s="5">
        <f t="shared" si="13"/>
        <v>1398.5706539999996</v>
      </c>
      <c r="L52" s="5">
        <f t="shared" si="13"/>
        <v>1436.3320616579997</v>
      </c>
      <c r="M52" s="5">
        <f t="shared" si="13"/>
        <v>1475.1130273227654</v>
      </c>
      <c r="N52" s="5">
        <f t="shared" si="13"/>
        <v>1514.94107906048</v>
      </c>
      <c r="O52" s="5">
        <f t="shared" si="13"/>
        <v>1555.8444881951127</v>
      </c>
      <c r="P52" s="5">
        <f t="shared" si="13"/>
        <v>1597.8522893763807</v>
      </c>
      <c r="Q52" s="5">
        <f t="shared" si="13"/>
        <v>1640.9943011895427</v>
      </c>
      <c r="R52" s="5">
        <f t="shared" si="13"/>
        <v>1685.3011473216602</v>
      </c>
      <c r="S52" s="5">
        <f t="shared" si="13"/>
        <v>1730.804278299345</v>
      </c>
      <c r="T52" s="5">
        <f t="shared" si="13"/>
        <v>1777.5359938134272</v>
      </c>
      <c r="U52" s="5">
        <f t="shared" si="13"/>
        <v>1825.5294656463896</v>
      </c>
      <c r="V52" s="5">
        <f t="shared" si="13"/>
        <v>1874.8187612188417</v>
      </c>
      <c r="W52" s="5">
        <f t="shared" si="13"/>
        <v>1925.4388677717504</v>
      </c>
      <c r="X52" s="5">
        <f t="shared" si="13"/>
        <v>1977.4257172015875</v>
      </c>
      <c r="Y52" s="5">
        <f t="shared" si="13"/>
        <v>2030.81621156603</v>
      </c>
      <c r="Z52" s="5">
        <f t="shared" si="13"/>
        <v>2085.6482492783125</v>
      </c>
      <c r="AA52" s="5">
        <f t="shared" si="13"/>
        <v>2141.9607520088271</v>
      </c>
      <c r="AB52" s="5">
        <f t="shared" si="13"/>
        <v>2199.7936923130651</v>
      </c>
      <c r="AC52" s="5">
        <f t="shared" si="13"/>
        <v>2259.1881220055175</v>
      </c>
      <c r="AD52" s="5">
        <f t="shared" si="13"/>
        <v>2320.1862012996662</v>
      </c>
      <c r="AE52" s="5">
        <f t="shared" si="13"/>
        <v>2382.8312287347571</v>
      </c>
      <c r="AF52" s="5">
        <f t="shared" si="13"/>
        <v>2447.1676719105953</v>
      </c>
      <c r="AG52" s="5">
        <f t="shared" si="13"/>
        <v>2513.2411990521809</v>
      </c>
      <c r="AH52" s="5">
        <f t="shared" si="13"/>
        <v>2581.0987114265895</v>
      </c>
      <c r="AI52" s="5">
        <f t="shared" si="13"/>
        <v>2650.7883766351074</v>
      </c>
      <c r="AJ52" s="5">
        <f t="shared" si="13"/>
        <v>2722.3596628042551</v>
      </c>
      <c r="AK52" s="5">
        <f t="shared" si="13"/>
        <v>2795.86337369997</v>
      </c>
      <c r="AL52" s="5">
        <f t="shared" si="13"/>
        <v>2871.3516847898686</v>
      </c>
      <c r="AM52" s="5">
        <f t="shared" si="13"/>
        <v>2948.8781802791946</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Variantenvergleich!I47</f>
        <v>Instandhaltung Materialkosten</v>
      </c>
      <c r="C58" s="4">
        <f>Variantenvergleich!J47</f>
        <v>218</v>
      </c>
      <c r="D58" s="4">
        <f>Variantenvergleich!K47</f>
        <v>1</v>
      </c>
      <c r="E58" s="4">
        <f>Variantenvergleich!L47</f>
        <v>2.5000000000000001E-2</v>
      </c>
      <c r="I58" s="5">
        <v>0</v>
      </c>
      <c r="J58" s="5">
        <f>IF($C58=0,0,IF(MOD(J$14,$D58)=0,$C58*(1+$E58)^J$14,0))</f>
        <v>223.45</v>
      </c>
      <c r="K58" s="5">
        <f t="shared" ref="K58:AM67" si="14">IF($C58=0,0,IF(MOD(K$14,$D58)=0,$C58*(1+$E58)^K$14,0))</f>
        <v>229.03625</v>
      </c>
      <c r="L58" s="5">
        <f t="shared" si="14"/>
        <v>234.76215624999998</v>
      </c>
      <c r="M58" s="5">
        <f t="shared" si="14"/>
        <v>240.63121015624995</v>
      </c>
      <c r="N58" s="5">
        <f t="shared" si="14"/>
        <v>246.64699041015618</v>
      </c>
      <c r="O58" s="5">
        <f t="shared" si="14"/>
        <v>252.81316517041006</v>
      </c>
      <c r="P58" s="5">
        <f t="shared" si="14"/>
        <v>259.1334942996703</v>
      </c>
      <c r="Q58" s="5">
        <f t="shared" si="14"/>
        <v>265.61183165716204</v>
      </c>
      <c r="R58" s="5">
        <f t="shared" si="14"/>
        <v>272.25212744859107</v>
      </c>
      <c r="S58" s="5">
        <f t="shared" si="14"/>
        <v>279.05843063480586</v>
      </c>
      <c r="T58" s="5">
        <f t="shared" si="14"/>
        <v>286.03489140067597</v>
      </c>
      <c r="U58" s="5">
        <f t="shared" si="14"/>
        <v>293.18576368569285</v>
      </c>
      <c r="V58" s="5">
        <f t="shared" si="14"/>
        <v>300.51540777783515</v>
      </c>
      <c r="W58" s="5">
        <f t="shared" si="14"/>
        <v>308.02829297228101</v>
      </c>
      <c r="X58" s="5">
        <f t="shared" si="14"/>
        <v>315.72900029658808</v>
      </c>
      <c r="Y58" s="5">
        <f t="shared" si="14"/>
        <v>323.62222530400277</v>
      </c>
      <c r="Z58" s="5">
        <f t="shared" si="14"/>
        <v>331.71278093660277</v>
      </c>
      <c r="AA58" s="5">
        <f t="shared" si="14"/>
        <v>340.00560046001789</v>
      </c>
      <c r="AB58" s="5">
        <f t="shared" si="14"/>
        <v>348.50574047151832</v>
      </c>
      <c r="AC58" s="5">
        <f t="shared" si="14"/>
        <v>357.21838398330624</v>
      </c>
      <c r="AD58" s="5">
        <f t="shared" si="14"/>
        <v>366.14884358288884</v>
      </c>
      <c r="AE58" s="5">
        <f t="shared" si="14"/>
        <v>375.30256467246107</v>
      </c>
      <c r="AF58" s="5">
        <f t="shared" si="14"/>
        <v>384.6851287892726</v>
      </c>
      <c r="AG58" s="5">
        <f t="shared" si="14"/>
        <v>394.30225700900439</v>
      </c>
      <c r="AH58" s="5">
        <f t="shared" si="14"/>
        <v>404.15981343422942</v>
      </c>
      <c r="AI58" s="5">
        <f t="shared" si="14"/>
        <v>414.26380877008512</v>
      </c>
      <c r="AJ58" s="5">
        <f t="shared" si="14"/>
        <v>424.62040398933726</v>
      </c>
      <c r="AK58" s="5">
        <f t="shared" si="14"/>
        <v>435.23591408907066</v>
      </c>
      <c r="AL58" s="5">
        <f t="shared" si="14"/>
        <v>446.11681194129744</v>
      </c>
      <c r="AM58" s="5">
        <f t="shared" si="14"/>
        <v>457.26973223982981</v>
      </c>
    </row>
    <row r="59" spans="1:42" ht="12" customHeight="1" x14ac:dyDescent="0.2">
      <c r="A59" s="7">
        <v>2</v>
      </c>
      <c r="B59" s="4" t="str">
        <f>Variantenvergleich!I48</f>
        <v xml:space="preserve">Instandhaltung Personalkosten </v>
      </c>
      <c r="C59" s="4">
        <f>Variantenvergleich!J48</f>
        <v>160</v>
      </c>
      <c r="D59" s="4">
        <f>Variantenvergleich!K48</f>
        <v>1</v>
      </c>
      <c r="E59" s="4">
        <f>Variantenvergleich!L48</f>
        <v>3.2000000000000001E-2</v>
      </c>
      <c r="I59" s="5">
        <v>0</v>
      </c>
      <c r="J59" s="5">
        <f t="shared" ref="J59:Y67" si="15">IF($C59=0,0,IF(MOD(J$14,$D59)=0,$C59*(1+$E59)^J$14,0))</f>
        <v>165.12</v>
      </c>
      <c r="K59" s="5">
        <f t="shared" si="15"/>
        <v>170.40384</v>
      </c>
      <c r="L59" s="5">
        <f t="shared" si="15"/>
        <v>175.85676287999999</v>
      </c>
      <c r="M59" s="5">
        <f t="shared" si="15"/>
        <v>181.48417929215998</v>
      </c>
      <c r="N59" s="5">
        <f t="shared" si="15"/>
        <v>187.29167302950913</v>
      </c>
      <c r="O59" s="5">
        <f t="shared" si="15"/>
        <v>193.28500656645338</v>
      </c>
      <c r="P59" s="5">
        <f t="shared" si="15"/>
        <v>199.47012677657989</v>
      </c>
      <c r="Q59" s="5">
        <f t="shared" si="15"/>
        <v>205.85317083343045</v>
      </c>
      <c r="R59" s="5">
        <f t="shared" si="15"/>
        <v>212.44047230010025</v>
      </c>
      <c r="S59" s="5">
        <f t="shared" si="15"/>
        <v>219.23856741370344</v>
      </c>
      <c r="T59" s="5">
        <f t="shared" si="15"/>
        <v>226.25420157094194</v>
      </c>
      <c r="U59" s="5">
        <f t="shared" si="15"/>
        <v>233.49433602121209</v>
      </c>
      <c r="V59" s="5">
        <f t="shared" si="15"/>
        <v>240.96615477389091</v>
      </c>
      <c r="W59" s="5">
        <f t="shared" si="15"/>
        <v>248.67707172665536</v>
      </c>
      <c r="X59" s="5">
        <f t="shared" si="15"/>
        <v>256.63473802190828</v>
      </c>
      <c r="Y59" s="5">
        <f t="shared" si="15"/>
        <v>264.84704963860941</v>
      </c>
      <c r="Z59" s="5">
        <f t="shared" si="14"/>
        <v>273.32215522704496</v>
      </c>
      <c r="AA59" s="5">
        <f t="shared" si="14"/>
        <v>282.06846419431037</v>
      </c>
      <c r="AB59" s="5">
        <f t="shared" si="14"/>
        <v>291.09465504852824</v>
      </c>
      <c r="AC59" s="5">
        <f t="shared" si="14"/>
        <v>300.40968401008121</v>
      </c>
      <c r="AD59" s="5">
        <f t="shared" si="14"/>
        <v>310.02279389840385</v>
      </c>
      <c r="AE59" s="5">
        <f t="shared" si="14"/>
        <v>319.94352330315269</v>
      </c>
      <c r="AF59" s="5">
        <f t="shared" si="14"/>
        <v>330.18171604885356</v>
      </c>
      <c r="AG59" s="5">
        <f t="shared" si="14"/>
        <v>340.74753096241687</v>
      </c>
      <c r="AH59" s="5">
        <f t="shared" si="14"/>
        <v>351.65145195321429</v>
      </c>
      <c r="AI59" s="5">
        <f t="shared" si="14"/>
        <v>362.90429841571711</v>
      </c>
      <c r="AJ59" s="5">
        <f t="shared" si="14"/>
        <v>374.51723596502001</v>
      </c>
      <c r="AK59" s="5">
        <f t="shared" si="14"/>
        <v>386.50178751590067</v>
      </c>
      <c r="AL59" s="5">
        <f t="shared" si="14"/>
        <v>398.86984471640949</v>
      </c>
      <c r="AM59" s="5">
        <f t="shared" si="14"/>
        <v>411.63367974733455</v>
      </c>
    </row>
    <row r="60" spans="1:42" ht="12" customHeight="1" x14ac:dyDescent="0.2">
      <c r="A60" s="7">
        <v>3</v>
      </c>
      <c r="B60" s="4" t="str">
        <f>Variantenvergleich!I49</f>
        <v>Rauchfangkehrer</v>
      </c>
      <c r="C60" s="4">
        <f>Variantenvergleich!J49</f>
        <v>90</v>
      </c>
      <c r="D60" s="4">
        <f>Variantenvergleich!K49</f>
        <v>1</v>
      </c>
      <c r="E60" s="4">
        <f>Variantenvergleich!L49</f>
        <v>3.2000000000000001E-2</v>
      </c>
      <c r="I60" s="5">
        <v>0</v>
      </c>
      <c r="J60" s="5">
        <f t="shared" si="15"/>
        <v>92.88</v>
      </c>
      <c r="K60" s="5">
        <f t="shared" si="14"/>
        <v>95.852159999999998</v>
      </c>
      <c r="L60" s="5">
        <f t="shared" si="14"/>
        <v>98.91942911999999</v>
      </c>
      <c r="M60" s="5">
        <f t="shared" si="14"/>
        <v>102.08485085183999</v>
      </c>
      <c r="N60" s="5">
        <f t="shared" si="14"/>
        <v>105.35156607909889</v>
      </c>
      <c r="O60" s="5">
        <f t="shared" si="14"/>
        <v>108.72281619363004</v>
      </c>
      <c r="P60" s="5">
        <f t="shared" si="14"/>
        <v>112.20194631182618</v>
      </c>
      <c r="Q60" s="5">
        <f t="shared" si="14"/>
        <v>115.79240859380464</v>
      </c>
      <c r="R60" s="5">
        <f t="shared" si="14"/>
        <v>119.49776566880639</v>
      </c>
      <c r="S60" s="5">
        <f t="shared" si="14"/>
        <v>123.32169417020819</v>
      </c>
      <c r="T60" s="5">
        <f t="shared" si="14"/>
        <v>127.26798838365484</v>
      </c>
      <c r="U60" s="5">
        <f t="shared" si="14"/>
        <v>131.3405640119318</v>
      </c>
      <c r="V60" s="5">
        <f t="shared" si="14"/>
        <v>135.54346206031363</v>
      </c>
      <c r="W60" s="5">
        <f t="shared" si="14"/>
        <v>139.88085284624364</v>
      </c>
      <c r="X60" s="5">
        <f t="shared" si="14"/>
        <v>144.35704013732342</v>
      </c>
      <c r="Y60" s="5">
        <f t="shared" si="14"/>
        <v>148.97646542171779</v>
      </c>
      <c r="Z60" s="5">
        <f t="shared" si="14"/>
        <v>153.74371231521278</v>
      </c>
      <c r="AA60" s="5">
        <f t="shared" si="14"/>
        <v>158.66351110929958</v>
      </c>
      <c r="AB60" s="5">
        <f t="shared" si="14"/>
        <v>163.74074346479713</v>
      </c>
      <c r="AC60" s="5">
        <f t="shared" si="14"/>
        <v>168.98044725567067</v>
      </c>
      <c r="AD60" s="5">
        <f t="shared" si="14"/>
        <v>174.38782156785214</v>
      </c>
      <c r="AE60" s="5">
        <f t="shared" si="14"/>
        <v>179.96823185802339</v>
      </c>
      <c r="AF60" s="5">
        <f t="shared" si="14"/>
        <v>185.7272152774801</v>
      </c>
      <c r="AG60" s="5">
        <f t="shared" si="14"/>
        <v>191.6704861663595</v>
      </c>
      <c r="AH60" s="5">
        <f t="shared" si="14"/>
        <v>197.80394172368304</v>
      </c>
      <c r="AI60" s="5">
        <f t="shared" si="14"/>
        <v>204.13366785884085</v>
      </c>
      <c r="AJ60" s="5">
        <f t="shared" si="14"/>
        <v>210.66594523032376</v>
      </c>
      <c r="AK60" s="5">
        <f t="shared" si="14"/>
        <v>217.40725547769415</v>
      </c>
      <c r="AL60" s="5">
        <f t="shared" si="14"/>
        <v>224.36428765298035</v>
      </c>
      <c r="AM60" s="5">
        <f t="shared" si="14"/>
        <v>231.54394485787569</v>
      </c>
    </row>
    <row r="61" spans="1:42" ht="12" customHeight="1" x14ac:dyDescent="0.2">
      <c r="A61" s="7">
        <v>4</v>
      </c>
      <c r="B61" s="4" t="str">
        <f>Variantenvergleich!I50</f>
        <v>Abgasmessung</v>
      </c>
      <c r="C61" s="4">
        <f>Variantenvergleich!J50</f>
        <v>50</v>
      </c>
      <c r="D61" s="4">
        <f>Variantenvergleich!K50</f>
        <v>1</v>
      </c>
      <c r="E61" s="4">
        <f>Variantenvergleich!L50</f>
        <v>3.2000000000000001E-2</v>
      </c>
      <c r="I61" s="5">
        <v>0</v>
      </c>
      <c r="J61" s="5">
        <f t="shared" si="15"/>
        <v>51.6</v>
      </c>
      <c r="K61" s="5">
        <f t="shared" si="14"/>
        <v>53.251199999999997</v>
      </c>
      <c r="L61" s="5">
        <f t="shared" si="14"/>
        <v>54.955238399999992</v>
      </c>
      <c r="M61" s="5">
        <f t="shared" si="14"/>
        <v>56.713806028799993</v>
      </c>
      <c r="N61" s="5">
        <f t="shared" si="14"/>
        <v>58.528647821721606</v>
      </c>
      <c r="O61" s="5">
        <f t="shared" si="14"/>
        <v>60.401564552016687</v>
      </c>
      <c r="P61" s="5">
        <f t="shared" si="14"/>
        <v>62.334414617681212</v>
      </c>
      <c r="Q61" s="5">
        <f t="shared" si="14"/>
        <v>64.329115885447024</v>
      </c>
      <c r="R61" s="5">
        <f t="shared" si="14"/>
        <v>66.387647593781324</v>
      </c>
      <c r="S61" s="5">
        <f t="shared" si="14"/>
        <v>68.512052316782331</v>
      </c>
      <c r="T61" s="5">
        <f t="shared" si="14"/>
        <v>70.704437990919359</v>
      </c>
      <c r="U61" s="5">
        <f t="shared" si="14"/>
        <v>72.966980006628773</v>
      </c>
      <c r="V61" s="5">
        <f t="shared" si="14"/>
        <v>75.30192336684091</v>
      </c>
      <c r="W61" s="5">
        <f t="shared" si="14"/>
        <v>77.711584914579802</v>
      </c>
      <c r="X61" s="5">
        <f t="shared" si="14"/>
        <v>80.19835563184634</v>
      </c>
      <c r="Y61" s="5">
        <f t="shared" si="14"/>
        <v>82.764703012065439</v>
      </c>
      <c r="Z61" s="5">
        <f t="shared" si="14"/>
        <v>85.41317350845155</v>
      </c>
      <c r="AA61" s="5">
        <f t="shared" si="14"/>
        <v>88.146395060721986</v>
      </c>
      <c r="AB61" s="5">
        <f t="shared" si="14"/>
        <v>90.967079702665075</v>
      </c>
      <c r="AC61" s="5">
        <f t="shared" si="14"/>
        <v>93.878026253150367</v>
      </c>
      <c r="AD61" s="5">
        <f t="shared" si="14"/>
        <v>96.882123093251195</v>
      </c>
      <c r="AE61" s="5">
        <f t="shared" si="14"/>
        <v>99.982351032235215</v>
      </c>
      <c r="AF61" s="5">
        <f t="shared" si="14"/>
        <v>103.18178626526672</v>
      </c>
      <c r="AG61" s="5">
        <f t="shared" si="14"/>
        <v>106.48360342575526</v>
      </c>
      <c r="AH61" s="5">
        <f t="shared" si="14"/>
        <v>109.89107873537947</v>
      </c>
      <c r="AI61" s="5">
        <f t="shared" si="14"/>
        <v>113.40759325491159</v>
      </c>
      <c r="AJ61" s="5">
        <f t="shared" si="14"/>
        <v>117.03663623906874</v>
      </c>
      <c r="AK61" s="5">
        <f t="shared" si="14"/>
        <v>120.78180859871897</v>
      </c>
      <c r="AL61" s="5">
        <f t="shared" si="14"/>
        <v>124.64682647387797</v>
      </c>
      <c r="AM61" s="5">
        <f t="shared" si="14"/>
        <v>128.63552492104205</v>
      </c>
    </row>
    <row r="62" spans="1:42" ht="12" customHeight="1" x14ac:dyDescent="0.2">
      <c r="A62" s="7">
        <v>5</v>
      </c>
      <c r="B62" s="4" t="str">
        <f>Variantenvergleich!I51</f>
        <v xml:space="preserve">Zählergebühr, Abrechnungs-kosten, 
Abfüllpauschale </v>
      </c>
      <c r="C62" s="4">
        <f>Variantenvergleich!J51</f>
        <v>40</v>
      </c>
      <c r="D62" s="4">
        <f>Variantenvergleich!K51</f>
        <v>1</v>
      </c>
      <c r="E62" s="4">
        <f>Variantenvergleich!L51</f>
        <v>3.5000000000000003E-2</v>
      </c>
      <c r="I62" s="5">
        <v>0</v>
      </c>
      <c r="J62" s="5">
        <f t="shared" si="15"/>
        <v>41.4</v>
      </c>
      <c r="K62" s="5">
        <f t="shared" si="14"/>
        <v>42.848999999999997</v>
      </c>
      <c r="L62" s="5">
        <f t="shared" si="14"/>
        <v>44.348714999999991</v>
      </c>
      <c r="M62" s="5">
        <f t="shared" si="14"/>
        <v>45.900920024999991</v>
      </c>
      <c r="N62" s="5">
        <f t="shared" si="14"/>
        <v>47.507452225874978</v>
      </c>
      <c r="O62" s="5">
        <f t="shared" si="14"/>
        <v>49.170213053780607</v>
      </c>
      <c r="P62" s="5">
        <f t="shared" si="14"/>
        <v>50.891170510662924</v>
      </c>
      <c r="Q62" s="5">
        <f t="shared" si="14"/>
        <v>52.672361478536118</v>
      </c>
      <c r="R62" s="5">
        <f t="shared" si="14"/>
        <v>54.51589413028487</v>
      </c>
      <c r="S62" s="5">
        <f t="shared" si="14"/>
        <v>56.42395042484484</v>
      </c>
      <c r="T62" s="5">
        <f t="shared" si="14"/>
        <v>58.398788689714408</v>
      </c>
      <c r="U62" s="5">
        <f t="shared" si="14"/>
        <v>60.442746293854412</v>
      </c>
      <c r="V62" s="5">
        <f t="shared" si="14"/>
        <v>62.558242414139301</v>
      </c>
      <c r="W62" s="5">
        <f t="shared" si="14"/>
        <v>64.74778089863419</v>
      </c>
      <c r="X62" s="5">
        <f t="shared" si="14"/>
        <v>67.013953230086372</v>
      </c>
      <c r="Y62" s="5">
        <f t="shared" si="14"/>
        <v>69.35944159313938</v>
      </c>
      <c r="Z62" s="5">
        <f t="shared" si="14"/>
        <v>71.78702204889926</v>
      </c>
      <c r="AA62" s="5">
        <f t="shared" si="14"/>
        <v>74.299567820610719</v>
      </c>
      <c r="AB62" s="5">
        <f t="shared" si="14"/>
        <v>76.900052694332089</v>
      </c>
      <c r="AC62" s="5">
        <f t="shared" si="14"/>
        <v>79.591554538633716</v>
      </c>
      <c r="AD62" s="5">
        <f t="shared" si="14"/>
        <v>82.377258947485871</v>
      </c>
      <c r="AE62" s="5">
        <f t="shared" si="14"/>
        <v>85.260463010647882</v>
      </c>
      <c r="AF62" s="5">
        <f t="shared" si="14"/>
        <v>88.244579216020554</v>
      </c>
      <c r="AG62" s="5">
        <f t="shared" si="14"/>
        <v>91.333139488581253</v>
      </c>
      <c r="AH62" s="5">
        <f t="shared" si="14"/>
        <v>94.529799370681587</v>
      </c>
      <c r="AI62" s="5">
        <f t="shared" si="14"/>
        <v>97.838342348655445</v>
      </c>
      <c r="AJ62" s="5">
        <f t="shared" si="14"/>
        <v>101.26268433085839</v>
      </c>
      <c r="AK62" s="5">
        <f t="shared" si="14"/>
        <v>104.80687828243843</v>
      </c>
      <c r="AL62" s="5">
        <f t="shared" si="14"/>
        <v>108.47511902232375</v>
      </c>
      <c r="AM62" s="5">
        <f t="shared" si="14"/>
        <v>112.27174818810509</v>
      </c>
    </row>
    <row r="63" spans="1:42" ht="12" customHeight="1" x14ac:dyDescent="0.2">
      <c r="A63" s="7">
        <v>6</v>
      </c>
      <c r="B63" s="4">
        <f>Variantenvergleich!I52</f>
        <v>0</v>
      </c>
      <c r="C63" s="4">
        <f>Variantenvergleich!J52</f>
        <v>0</v>
      </c>
      <c r="D63" s="4">
        <f>Variantenvergleich!K52</f>
        <v>0</v>
      </c>
      <c r="E63" s="4">
        <f>Variantenvergleich!L52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Variantenvergleich!I53</f>
        <v>0</v>
      </c>
      <c r="C64" s="4">
        <f>Variantenvergleich!J53</f>
        <v>0</v>
      </c>
      <c r="D64" s="4">
        <f>Variantenvergleich!K53</f>
        <v>0</v>
      </c>
      <c r="E64" s="4">
        <f>Variantenvergleich!L53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Variantenvergleich!I54</f>
        <v>0</v>
      </c>
      <c r="C65" s="4">
        <f>Variantenvergleich!J54</f>
        <v>0</v>
      </c>
      <c r="D65" s="4">
        <f>Variantenvergleich!K54</f>
        <v>0</v>
      </c>
      <c r="E65" s="4">
        <f>Variantenvergleich!L54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Variantenvergleich!I55</f>
        <v>0</v>
      </c>
      <c r="C66" s="4">
        <f>Variantenvergleich!J55</f>
        <v>0</v>
      </c>
      <c r="D66" s="4">
        <f>Variantenvergleich!K55</f>
        <v>0</v>
      </c>
      <c r="E66" s="4">
        <f>Variantenvergleich!L55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Variantenvergleich!I56</f>
        <v>0</v>
      </c>
      <c r="C67" s="4">
        <f>Variantenvergleich!J56</f>
        <v>0</v>
      </c>
      <c r="D67" s="4">
        <f>Variantenvergleich!K56</f>
        <v>0</v>
      </c>
      <c r="E67" s="4">
        <f>Variantenvergleich!L56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558</v>
      </c>
      <c r="D69" s="11" t="s">
        <v>10</v>
      </c>
      <c r="E69" s="14">
        <f>NPV($C$3,J69:AM69)</f>
        <v>17958.506343105299</v>
      </c>
      <c r="I69" s="5">
        <v>0</v>
      </c>
      <c r="J69" s="5">
        <f t="shared" ref="J69:AM69" si="17">SUM(J58:J68)</f>
        <v>574.44999999999993</v>
      </c>
      <c r="K69" s="5">
        <f t="shared" si="17"/>
        <v>591.39245000000005</v>
      </c>
      <c r="L69" s="5">
        <f t="shared" si="17"/>
        <v>608.84230164999997</v>
      </c>
      <c r="M69" s="5">
        <f t="shared" si="17"/>
        <v>626.81496635404994</v>
      </c>
      <c r="N69" s="5">
        <f t="shared" si="17"/>
        <v>645.32632956636087</v>
      </c>
      <c r="O69" s="5">
        <f t="shared" si="17"/>
        <v>664.39276553629077</v>
      </c>
      <c r="P69" s="5">
        <f t="shared" si="17"/>
        <v>684.03115251642055</v>
      </c>
      <c r="Q69" s="5">
        <f t="shared" si="17"/>
        <v>704.25888844838028</v>
      </c>
      <c r="R69" s="5">
        <f t="shared" si="17"/>
        <v>725.09390714156405</v>
      </c>
      <c r="S69" s="5">
        <f t="shared" si="17"/>
        <v>746.5546949603447</v>
      </c>
      <c r="T69" s="5">
        <f t="shared" si="17"/>
        <v>768.6603080359065</v>
      </c>
      <c r="U69" s="5">
        <f t="shared" si="17"/>
        <v>791.43039001931982</v>
      </c>
      <c r="V69" s="5">
        <f t="shared" si="17"/>
        <v>814.88519039301991</v>
      </c>
      <c r="W69" s="5">
        <f t="shared" si="17"/>
        <v>839.04558335839408</v>
      </c>
      <c r="X69" s="5">
        <f t="shared" si="17"/>
        <v>863.93308731775255</v>
      </c>
      <c r="Y69" s="5">
        <f t="shared" si="17"/>
        <v>889.56988496953477</v>
      </c>
      <c r="Z69" s="5">
        <f t="shared" si="17"/>
        <v>915.97884403621129</v>
      </c>
      <c r="AA69" s="5">
        <f t="shared" si="17"/>
        <v>943.18353864496044</v>
      </c>
      <c r="AB69" s="5">
        <f t="shared" si="17"/>
        <v>971.20827138184075</v>
      </c>
      <c r="AC69" s="5">
        <f t="shared" si="17"/>
        <v>1000.0780960408422</v>
      </c>
      <c r="AD69" s="5">
        <f t="shared" si="17"/>
        <v>1029.818841089882</v>
      </c>
      <c r="AE69" s="5">
        <f t="shared" si="17"/>
        <v>1060.4571338765204</v>
      </c>
      <c r="AF69" s="5">
        <f t="shared" si="17"/>
        <v>1092.0204255968936</v>
      </c>
      <c r="AG69" s="5">
        <f t="shared" si="17"/>
        <v>1124.5370170521173</v>
      </c>
      <c r="AH69" s="5">
        <f t="shared" si="17"/>
        <v>1158.0360852171877</v>
      </c>
      <c r="AI69" s="5">
        <f t="shared" si="17"/>
        <v>1192.5477106482101</v>
      </c>
      <c r="AJ69" s="5">
        <f t="shared" si="17"/>
        <v>1228.1029057546079</v>
      </c>
      <c r="AK69" s="5">
        <f t="shared" si="17"/>
        <v>1264.7336439638229</v>
      </c>
      <c r="AL69" s="5">
        <f t="shared" si="17"/>
        <v>1302.472889806889</v>
      </c>
      <c r="AM69" s="5">
        <f t="shared" si="17"/>
        <v>1341.3546299541872</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S2uE0ysSI9mWnRXiOeIwUdD1WiO7uevPK+J4b0fhi4HoBugre8krbhkuM2HUijbx7f29abjB1h7HLY989VD+Bg==" saltValue="Yy9kFgBoI0PHJtzcRnnv4w==" spinCount="100000" sheet="1" objects="1" scenarios="1"/>
  <conditionalFormatting sqref="AO15:AO16 I15:AM33">
    <cfRule type="expression" dxfId="239" priority="60">
      <formula>0</formula>
    </cfRule>
  </conditionalFormatting>
  <conditionalFormatting sqref="AO15:AO16 I15:AM33">
    <cfRule type="cellIs" dxfId="238" priority="59" operator="equal">
      <formula>0</formula>
    </cfRule>
  </conditionalFormatting>
  <conditionalFormatting sqref="AO17">
    <cfRule type="expression" dxfId="237" priority="58">
      <formula>0</formula>
    </cfRule>
  </conditionalFormatting>
  <conditionalFormatting sqref="AO17">
    <cfRule type="cellIs" dxfId="236" priority="57" operator="equal">
      <formula>0</formula>
    </cfRule>
  </conditionalFormatting>
  <conditionalFormatting sqref="AO18">
    <cfRule type="expression" dxfId="235" priority="56">
      <formula>0</formula>
    </cfRule>
  </conditionalFormatting>
  <conditionalFormatting sqref="AO18">
    <cfRule type="cellIs" dxfId="234" priority="55" operator="equal">
      <formula>0</formula>
    </cfRule>
  </conditionalFormatting>
  <conditionalFormatting sqref="AO19">
    <cfRule type="expression" dxfId="233" priority="54">
      <formula>0</formula>
    </cfRule>
  </conditionalFormatting>
  <conditionalFormatting sqref="AO19">
    <cfRule type="cellIs" dxfId="232" priority="53" operator="equal">
      <formula>0</formula>
    </cfRule>
  </conditionalFormatting>
  <conditionalFormatting sqref="AO20">
    <cfRule type="expression" dxfId="231" priority="52">
      <formula>0</formula>
    </cfRule>
  </conditionalFormatting>
  <conditionalFormatting sqref="AO20">
    <cfRule type="cellIs" dxfId="230" priority="51" operator="equal">
      <formula>0</formula>
    </cfRule>
  </conditionalFormatting>
  <conditionalFormatting sqref="AO21">
    <cfRule type="expression" dxfId="229" priority="50">
      <formula>0</formula>
    </cfRule>
  </conditionalFormatting>
  <conditionalFormatting sqref="AO21">
    <cfRule type="cellIs" dxfId="228" priority="49" operator="equal">
      <formula>0</formula>
    </cfRule>
  </conditionalFormatting>
  <conditionalFormatting sqref="AO22">
    <cfRule type="expression" dxfId="227" priority="48">
      <formula>0</formula>
    </cfRule>
  </conditionalFormatting>
  <conditionalFormatting sqref="AO22">
    <cfRule type="cellIs" dxfId="226" priority="47" operator="equal">
      <formula>0</formula>
    </cfRule>
  </conditionalFormatting>
  <conditionalFormatting sqref="AO23">
    <cfRule type="expression" dxfId="225" priority="46">
      <formula>0</formula>
    </cfRule>
  </conditionalFormatting>
  <conditionalFormatting sqref="AO23">
    <cfRule type="cellIs" dxfId="224" priority="45" operator="equal">
      <formula>0</formula>
    </cfRule>
  </conditionalFormatting>
  <conditionalFormatting sqref="AO24">
    <cfRule type="expression" dxfId="223" priority="44">
      <formula>0</formula>
    </cfRule>
  </conditionalFormatting>
  <conditionalFormatting sqref="AO24">
    <cfRule type="cellIs" dxfId="222" priority="43" operator="equal">
      <formula>0</formula>
    </cfRule>
  </conditionalFormatting>
  <conditionalFormatting sqref="AO25">
    <cfRule type="expression" dxfId="221" priority="42">
      <formula>0</formula>
    </cfRule>
  </conditionalFormatting>
  <conditionalFormatting sqref="AO25">
    <cfRule type="cellIs" dxfId="220" priority="41" operator="equal">
      <formula>0</formula>
    </cfRule>
  </conditionalFormatting>
  <conditionalFormatting sqref="AO26">
    <cfRule type="expression" dxfId="219" priority="40">
      <formula>0</formula>
    </cfRule>
  </conditionalFormatting>
  <conditionalFormatting sqref="AO26">
    <cfRule type="cellIs" dxfId="218" priority="39" operator="equal">
      <formula>0</formula>
    </cfRule>
  </conditionalFormatting>
  <conditionalFormatting sqref="AO27">
    <cfRule type="expression" dxfId="217" priority="38">
      <formula>0</formula>
    </cfRule>
  </conditionalFormatting>
  <conditionalFormatting sqref="AO27">
    <cfRule type="cellIs" dxfId="216" priority="37" operator="equal">
      <formula>0</formula>
    </cfRule>
  </conditionalFormatting>
  <conditionalFormatting sqref="AO28">
    <cfRule type="expression" dxfId="215" priority="36">
      <formula>0</formula>
    </cfRule>
  </conditionalFormatting>
  <conditionalFormatting sqref="AO28">
    <cfRule type="cellIs" dxfId="214" priority="35" operator="equal">
      <formula>0</formula>
    </cfRule>
  </conditionalFormatting>
  <conditionalFormatting sqref="AO29">
    <cfRule type="expression" dxfId="213" priority="34">
      <formula>0</formula>
    </cfRule>
  </conditionalFormatting>
  <conditionalFormatting sqref="AO29">
    <cfRule type="cellIs" dxfId="212" priority="33" operator="equal">
      <formula>0</formula>
    </cfRule>
  </conditionalFormatting>
  <conditionalFormatting sqref="AO30">
    <cfRule type="expression" dxfId="211" priority="32">
      <formula>0</formula>
    </cfRule>
  </conditionalFormatting>
  <conditionalFormatting sqref="AO30">
    <cfRule type="cellIs" dxfId="210" priority="31" operator="equal">
      <formula>0</formula>
    </cfRule>
  </conditionalFormatting>
  <conditionalFormatting sqref="AO31">
    <cfRule type="expression" dxfId="209" priority="30">
      <formula>0</formula>
    </cfRule>
  </conditionalFormatting>
  <conditionalFormatting sqref="AO31">
    <cfRule type="cellIs" dxfId="208" priority="29" operator="equal">
      <formula>0</formula>
    </cfRule>
  </conditionalFormatting>
  <conditionalFormatting sqref="AO32">
    <cfRule type="expression" dxfId="207" priority="28">
      <formula>0</formula>
    </cfRule>
  </conditionalFormatting>
  <conditionalFormatting sqref="AO32">
    <cfRule type="cellIs" dxfId="206" priority="27" operator="equal">
      <formula>0</formula>
    </cfRule>
  </conditionalFormatting>
  <conditionalFormatting sqref="AO33">
    <cfRule type="expression" dxfId="205" priority="26">
      <formula>0</formula>
    </cfRule>
  </conditionalFormatting>
  <conditionalFormatting sqref="AO33">
    <cfRule type="cellIs" dxfId="204" priority="25" operator="equal">
      <formula>0</formula>
    </cfRule>
  </conditionalFormatting>
  <conditionalFormatting sqref="AM35">
    <cfRule type="expression" dxfId="203" priority="24">
      <formula>0</formula>
    </cfRule>
  </conditionalFormatting>
  <conditionalFormatting sqref="AM35">
    <cfRule type="cellIs" dxfId="202" priority="23" operator="equal">
      <formula>0</formula>
    </cfRule>
  </conditionalFormatting>
  <conditionalFormatting sqref="I35:AL35">
    <cfRule type="expression" dxfId="201" priority="22">
      <formula>0</formula>
    </cfRule>
  </conditionalFormatting>
  <conditionalFormatting sqref="I35:AL35">
    <cfRule type="cellIs" dxfId="200" priority="21" operator="equal">
      <formula>0</formula>
    </cfRule>
  </conditionalFormatting>
  <conditionalFormatting sqref="I41:AM50">
    <cfRule type="expression" dxfId="199" priority="20">
      <formula>0</formula>
    </cfRule>
  </conditionalFormatting>
  <conditionalFormatting sqref="I41:AM50">
    <cfRule type="cellIs" dxfId="198" priority="19" operator="equal">
      <formula>0</formula>
    </cfRule>
  </conditionalFormatting>
  <conditionalFormatting sqref="J52:AL52">
    <cfRule type="expression" dxfId="197" priority="18">
      <formula>0</formula>
    </cfRule>
  </conditionalFormatting>
  <conditionalFormatting sqref="J52:AL52">
    <cfRule type="cellIs" dxfId="196" priority="17" operator="equal">
      <formula>0</formula>
    </cfRule>
  </conditionalFormatting>
  <conditionalFormatting sqref="I58:AM67">
    <cfRule type="expression" dxfId="195" priority="16">
      <formula>0</formula>
    </cfRule>
  </conditionalFormatting>
  <conditionalFormatting sqref="I58:AM67">
    <cfRule type="cellIs" dxfId="194" priority="15" operator="equal">
      <formula>0</formula>
    </cfRule>
  </conditionalFormatting>
  <conditionalFormatting sqref="I69:AL69">
    <cfRule type="expression" dxfId="193" priority="14">
      <formula>0</formula>
    </cfRule>
  </conditionalFormatting>
  <conditionalFormatting sqref="I69:AL69">
    <cfRule type="cellIs" dxfId="192" priority="13" operator="equal">
      <formula>0</formula>
    </cfRule>
  </conditionalFormatting>
  <conditionalFormatting sqref="C35">
    <cfRule type="expression" dxfId="191" priority="12">
      <formula>0</formula>
    </cfRule>
  </conditionalFormatting>
  <conditionalFormatting sqref="C35">
    <cfRule type="cellIs" dxfId="190" priority="11" operator="equal">
      <formula>0</formula>
    </cfRule>
  </conditionalFormatting>
  <conditionalFormatting sqref="C69">
    <cfRule type="expression" dxfId="189" priority="8">
      <formula>0</formula>
    </cfRule>
  </conditionalFormatting>
  <conditionalFormatting sqref="C69">
    <cfRule type="cellIs" dxfId="188" priority="7" operator="equal">
      <formula>0</formula>
    </cfRule>
  </conditionalFormatting>
  <conditionalFormatting sqref="C52">
    <cfRule type="expression" dxfId="187" priority="10">
      <formula>0</formula>
    </cfRule>
  </conditionalFormatting>
  <conditionalFormatting sqref="C52">
    <cfRule type="cellIs" dxfId="186" priority="9" operator="equal">
      <formula>0</formula>
    </cfRule>
  </conditionalFormatting>
  <conditionalFormatting sqref="I52">
    <cfRule type="expression" dxfId="185" priority="6">
      <formula>0</formula>
    </cfRule>
  </conditionalFormatting>
  <conditionalFormatting sqref="I52">
    <cfRule type="cellIs" dxfId="184" priority="5" operator="equal">
      <formula>0</formula>
    </cfRule>
  </conditionalFormatting>
  <conditionalFormatting sqref="AM52">
    <cfRule type="expression" dxfId="183" priority="4">
      <formula>0</formula>
    </cfRule>
  </conditionalFormatting>
  <conditionalFormatting sqref="AM52">
    <cfRule type="cellIs" dxfId="182" priority="3" operator="equal">
      <formula>0</formula>
    </cfRule>
  </conditionalFormatting>
  <conditionalFormatting sqref="AM69">
    <cfRule type="expression" dxfId="181" priority="2">
      <formula>0</formula>
    </cfRule>
  </conditionalFormatting>
  <conditionalFormatting sqref="AM69">
    <cfRule type="cellIs" dxfId="180" priority="1" operator="equal">
      <formula>0</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2.5000000000000001E-2</v>
      </c>
      <c r="E3" s="8">
        <f>E35+E52+E69</f>
        <v>88349.7065280323</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37</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Variantenvergleich!P8</f>
        <v>Anschlusskosten bzw. Kosten für Brennstofflager</v>
      </c>
      <c r="C15" s="4">
        <f>Variantenvergleich!Q8</f>
        <v>1750</v>
      </c>
      <c r="D15" s="4">
        <f>Variantenvergleich!R8</f>
        <v>50</v>
      </c>
      <c r="E15" s="4">
        <f>Variantenvergleich!S8</f>
        <v>3.5000000000000003E-2</v>
      </c>
      <c r="F15" s="4">
        <f>Variantenvergleich!T8</f>
        <v>0</v>
      </c>
      <c r="I15" s="5">
        <f>C15</f>
        <v>1750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-1964.755593291839</v>
      </c>
      <c r="AO15" s="5">
        <f t="shared" ref="AO15:AO33" si="1">-IF(AP15="---",0,C15/D15*AP15*(1+E15)^30)</f>
        <v>-1964.755593291839</v>
      </c>
      <c r="AP15" s="6">
        <f t="shared" ref="AP15:AP33" si="2">IF(OR(C15=0,D15&lt;2),"---",D15-MOD(AM$14,D15))</f>
        <v>20</v>
      </c>
    </row>
    <row r="16" spans="1:42" ht="12" customHeight="1" x14ac:dyDescent="0.2">
      <c r="A16" s="7">
        <v>2</v>
      </c>
      <c r="B16" s="4" t="str">
        <f>Variantenvergleich!P9</f>
        <v>Wärmebereitsteller</v>
      </c>
      <c r="C16" s="4">
        <f>Variantenvergleich!Q9</f>
        <v>5000</v>
      </c>
      <c r="D16" s="4">
        <f>Variantenvergleich!R9</f>
        <v>18</v>
      </c>
      <c r="E16" s="4">
        <f>Variantenvergleich!S9</f>
        <v>3.5000000000000003E-2</v>
      </c>
      <c r="F16" s="4">
        <f>Variantenvergleich!T9</f>
        <v>0</v>
      </c>
      <c r="I16" s="5">
        <f t="shared" ref="I16:I33" si="3">C16</f>
        <v>5000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9287.4459775763407</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-4677.9895078377112</v>
      </c>
      <c r="AO16" s="5">
        <f t="shared" si="1"/>
        <v>-4677.9895078377112</v>
      </c>
      <c r="AP16" s="6">
        <f t="shared" si="2"/>
        <v>6</v>
      </c>
    </row>
    <row r="17" spans="1:42" ht="12" customHeight="1" x14ac:dyDescent="0.2">
      <c r="A17" s="7">
        <v>3</v>
      </c>
      <c r="B17" s="4" t="str">
        <f>Variantenvergleich!P10</f>
        <v>Abgasanlage</v>
      </c>
      <c r="C17" s="4">
        <f>Variantenvergleich!Q10</f>
        <v>900</v>
      </c>
      <c r="D17" s="4">
        <f>Variantenvergleich!R10</f>
        <v>50</v>
      </c>
      <c r="E17" s="4">
        <f>Variantenvergleich!S10</f>
        <v>3.5000000000000003E-2</v>
      </c>
      <c r="F17" s="4">
        <f>Variantenvergleich!T10</f>
        <v>0</v>
      </c>
      <c r="I17" s="5">
        <f t="shared" si="3"/>
        <v>900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-1010.4457336929459</v>
      </c>
      <c r="AO17" s="5">
        <f t="shared" si="1"/>
        <v>-1010.4457336929459</v>
      </c>
      <c r="AP17" s="6">
        <f t="shared" si="2"/>
        <v>20</v>
      </c>
    </row>
    <row r="18" spans="1:42" ht="12" customHeight="1" x14ac:dyDescent="0.2">
      <c r="A18" s="7">
        <v>4</v>
      </c>
      <c r="B18" s="4" t="str">
        <f>Variantenvergleich!P11</f>
        <v>Brauchwasserspeicher</v>
      </c>
      <c r="C18" s="4">
        <f>Variantenvergleich!Q11</f>
        <v>1500</v>
      </c>
      <c r="D18" s="4">
        <f>Variantenvergleich!R11</f>
        <v>15</v>
      </c>
      <c r="E18" s="4">
        <f>Variantenvergleich!S11</f>
        <v>3.5000000000000003E-2</v>
      </c>
      <c r="F18" s="4">
        <f>Variantenvergleich!T11</f>
        <v>100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2680.5581292034549</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280.67937047026226</v>
      </c>
      <c r="AO18" s="5">
        <f t="shared" si="1"/>
        <v>-4210.1905570539411</v>
      </c>
      <c r="AP18" s="6">
        <f t="shared" si="2"/>
        <v>15</v>
      </c>
    </row>
    <row r="19" spans="1:42" ht="12" customHeight="1" x14ac:dyDescent="0.2">
      <c r="A19" s="7">
        <v>5</v>
      </c>
      <c r="B19" s="4">
        <f>Variantenvergleich!P12</f>
        <v>0</v>
      </c>
      <c r="C19" s="4">
        <f>Variantenvergleich!Q12</f>
        <v>0</v>
      </c>
      <c r="D19" s="4">
        <f>Variantenvergleich!R12</f>
        <v>0</v>
      </c>
      <c r="E19" s="4">
        <f>Variantenvergleich!S12</f>
        <v>0</v>
      </c>
      <c r="F19" s="4">
        <f>Variantenvergleich!T12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t="str">
        <f>Variantenvergleich!P13</f>
        <v xml:space="preserve">Installation, Montage, Mate-
rial </v>
      </c>
      <c r="C20" s="4">
        <f>Variantenvergleich!Q13</f>
        <v>2500</v>
      </c>
      <c r="D20" s="4">
        <f>Variantenvergleich!R13</f>
        <v>18</v>
      </c>
      <c r="E20" s="4">
        <f>Variantenvergleich!S13</f>
        <v>3.5000000000000003E-2</v>
      </c>
      <c r="F20" s="4">
        <f>Variantenvergleich!T13</f>
        <v>0</v>
      </c>
      <c r="I20" s="5">
        <f t="shared" si="3"/>
        <v>2500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4643.7229887881704</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-2338.9947539188556</v>
      </c>
      <c r="AO20" s="5">
        <f t="shared" si="1"/>
        <v>-2338.9947539188556</v>
      </c>
      <c r="AP20" s="6">
        <f t="shared" si="2"/>
        <v>6</v>
      </c>
    </row>
    <row r="21" spans="1:42" ht="12" customHeight="1" x14ac:dyDescent="0.2">
      <c r="A21" s="7">
        <v>7</v>
      </c>
      <c r="B21" s="4" t="str">
        <f>Variantenvergleich!P14</f>
        <v>Förderung</v>
      </c>
      <c r="C21" s="4">
        <f>Variantenvergleich!Q14</f>
        <v>-527.36449999999991</v>
      </c>
      <c r="D21" s="4">
        <f>Variantenvergleich!R14</f>
        <v>0</v>
      </c>
      <c r="E21" s="4">
        <f>Variantenvergleich!S14</f>
        <v>0</v>
      </c>
      <c r="F21" s="4">
        <f>Variantenvergleich!T14</f>
        <v>0</v>
      </c>
      <c r="I21" s="5">
        <f t="shared" si="3"/>
        <v>-527.36449999999991</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Variantenvergleich!P15</f>
        <v>0</v>
      </c>
      <c r="C22" s="4">
        <f>Variantenvergleich!Q15</f>
        <v>0</v>
      </c>
      <c r="D22" s="4">
        <f>Variantenvergleich!R15</f>
        <v>0</v>
      </c>
      <c r="E22" s="4">
        <f>Variantenvergleich!S15</f>
        <v>0</v>
      </c>
      <c r="F22" s="4">
        <f>Variantenvergleich!T15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Variantenvergleich!P16</f>
        <v>0</v>
      </c>
      <c r="C23" s="4">
        <f>Variantenvergleich!Q16</f>
        <v>0</v>
      </c>
      <c r="D23" s="4">
        <f>Variantenvergleich!R16</f>
        <v>0</v>
      </c>
      <c r="E23" s="4">
        <f>Variantenvergleich!S16</f>
        <v>0</v>
      </c>
      <c r="F23" s="4">
        <f>Variantenvergleich!T16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Variantenvergleich!P17</f>
        <v>0</v>
      </c>
      <c r="C24" s="4">
        <f>Variantenvergleich!Q17</f>
        <v>0</v>
      </c>
      <c r="D24" s="4">
        <f>Variantenvergleich!R17</f>
        <v>0</v>
      </c>
      <c r="E24" s="4">
        <f>Variantenvergleich!S17</f>
        <v>0</v>
      </c>
      <c r="F24" s="4">
        <f>Variantenvergleich!T17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Variantenvergleich!P18</f>
        <v>0</v>
      </c>
      <c r="C25" s="4">
        <f>Variantenvergleich!Q18</f>
        <v>0</v>
      </c>
      <c r="D25" s="4">
        <f>Variantenvergleich!R18</f>
        <v>0</v>
      </c>
      <c r="E25" s="4">
        <f>Variantenvergleich!S18</f>
        <v>0</v>
      </c>
      <c r="F25" s="4">
        <f>Variantenvergleich!T18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Variantenvergleich!P19</f>
        <v>0</v>
      </c>
      <c r="C26" s="4">
        <f>Variantenvergleich!Q19</f>
        <v>0</v>
      </c>
      <c r="D26" s="4">
        <f>Variantenvergleich!R19</f>
        <v>0</v>
      </c>
      <c r="E26" s="4">
        <f>Variantenvergleich!S19</f>
        <v>0</v>
      </c>
      <c r="F26" s="4">
        <f>Variantenvergleich!T19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Variantenvergleich!P20</f>
        <v>0</v>
      </c>
      <c r="C27" s="4">
        <f>Variantenvergleich!Q20</f>
        <v>0</v>
      </c>
      <c r="D27" s="4">
        <f>Variantenvergleich!R20</f>
        <v>0</v>
      </c>
      <c r="E27" s="4">
        <f>Variantenvergleich!S20</f>
        <v>0</v>
      </c>
      <c r="F27" s="4">
        <f>Variantenvergleich!T20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Variantenvergleich!P21</f>
        <v>0</v>
      </c>
      <c r="C28" s="4">
        <f>Variantenvergleich!Q21</f>
        <v>0</v>
      </c>
      <c r="D28" s="4">
        <f>Variantenvergleich!R21</f>
        <v>0</v>
      </c>
      <c r="E28" s="4">
        <f>Variantenvergleich!S21</f>
        <v>0</v>
      </c>
      <c r="F28" s="4">
        <f>Variantenvergleich!T21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Variantenvergleich!P22</f>
        <v>0</v>
      </c>
      <c r="C29" s="4">
        <f>Variantenvergleich!Q22</f>
        <v>0</v>
      </c>
      <c r="D29" s="4">
        <f>Variantenvergleich!R22</f>
        <v>0</v>
      </c>
      <c r="E29" s="4">
        <f>Variantenvergleich!S22</f>
        <v>0</v>
      </c>
      <c r="F29" s="4">
        <f>Variantenvergleich!T22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Variantenvergleich!P23</f>
        <v>0</v>
      </c>
      <c r="C30" s="4">
        <f>Variantenvergleich!Q23</f>
        <v>0</v>
      </c>
      <c r="D30" s="4">
        <f>Variantenvergleich!R23</f>
        <v>0</v>
      </c>
      <c r="E30" s="4">
        <f>Variantenvergleich!S23</f>
        <v>0</v>
      </c>
      <c r="F30" s="4">
        <f>Variantenvergleich!T23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Variantenvergleich!P24</f>
        <v>0</v>
      </c>
      <c r="C31" s="4">
        <f>Variantenvergleich!Q24</f>
        <v>0</v>
      </c>
      <c r="D31" s="4">
        <f>Variantenvergleich!R24</f>
        <v>0</v>
      </c>
      <c r="E31" s="4">
        <f>Variantenvergleich!S24</f>
        <v>0</v>
      </c>
      <c r="F31" s="4">
        <f>Variantenvergleich!T24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Variantenvergleich!P25</f>
        <v>0</v>
      </c>
      <c r="C32" s="4">
        <f>Variantenvergleich!Q25</f>
        <v>0</v>
      </c>
      <c r="D32" s="4">
        <f>Variantenvergleich!R25</f>
        <v>0</v>
      </c>
      <c r="E32" s="4">
        <f>Variantenvergleich!S25</f>
        <v>0</v>
      </c>
      <c r="F32" s="4">
        <f>Variantenvergleich!T25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Variantenvergleich!P26</f>
        <v>0</v>
      </c>
      <c r="C33" s="4">
        <f>Variantenvergleich!Q26</f>
        <v>0</v>
      </c>
      <c r="D33" s="4">
        <f>Variantenvergleich!R26</f>
        <v>0</v>
      </c>
      <c r="E33" s="4">
        <f>Variantenvergleich!S26</f>
        <v>0</v>
      </c>
      <c r="F33" s="4">
        <f>Variantenvergleich!T26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11122.6355</v>
      </c>
      <c r="D35" s="11" t="s">
        <v>10</v>
      </c>
      <c r="E35" s="12">
        <f>I35+NPV($C$3,J35:AM35)</f>
        <v>17275.769628172518</v>
      </c>
      <c r="I35" s="5">
        <f t="shared" ref="I35:AM35" si="8">SUM(I15:I33)</f>
        <v>11122.6355</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2680.5581292034549</v>
      </c>
      <c r="Y35" s="5">
        <f t="shared" si="8"/>
        <v>0</v>
      </c>
      <c r="Z35" s="5">
        <f t="shared" si="8"/>
        <v>0</v>
      </c>
      <c r="AA35" s="5">
        <f t="shared" si="8"/>
        <v>13931.168966364512</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-9711.5062182710899</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Variantenvergleich!P32</f>
        <v>Energiekosten</v>
      </c>
      <c r="C41" s="4">
        <f>Variantenvergleich!Q32</f>
        <v>1820</v>
      </c>
      <c r="D41" s="4">
        <f>Variantenvergleich!R32</f>
        <v>1</v>
      </c>
      <c r="E41" s="4">
        <f>Variantenvergleich!S32</f>
        <v>2.7E-2</v>
      </c>
      <c r="I41" s="5">
        <v>0</v>
      </c>
      <c r="J41" s="5">
        <f>IF($C41=0,0,IF(MOD(J$14,$D41)=0,$C41*(1+$E41)^J$14,0))</f>
        <v>1869.1399999999999</v>
      </c>
      <c r="K41" s="5">
        <f t="shared" ref="K41:AL50" si="9">IF($C41=0,0,IF(MOD(K$14,$D41)=0,$C41*(1+$E41)^K$14,0))</f>
        <v>1919.6067799999996</v>
      </c>
      <c r="L41" s="5">
        <f t="shared" si="9"/>
        <v>1971.4361630599997</v>
      </c>
      <c r="M41" s="5">
        <f t="shared" si="9"/>
        <v>2024.6649394626193</v>
      </c>
      <c r="N41" s="5">
        <f t="shared" si="9"/>
        <v>2079.3308928281099</v>
      </c>
      <c r="O41" s="5">
        <f t="shared" si="9"/>
        <v>2135.4728269344687</v>
      </c>
      <c r="P41" s="5">
        <f t="shared" si="9"/>
        <v>2193.1305932616988</v>
      </c>
      <c r="Q41" s="5">
        <f t="shared" si="9"/>
        <v>2252.3451192797647</v>
      </c>
      <c r="R41" s="5">
        <f t="shared" si="9"/>
        <v>2313.1584375003181</v>
      </c>
      <c r="S41" s="5">
        <f t="shared" si="9"/>
        <v>2375.6137153128266</v>
      </c>
      <c r="T41" s="5">
        <f t="shared" si="9"/>
        <v>2439.7552856262728</v>
      </c>
      <c r="U41" s="5">
        <f t="shared" si="9"/>
        <v>2505.628678338182</v>
      </c>
      <c r="V41" s="5">
        <f t="shared" si="9"/>
        <v>2573.2806526533122</v>
      </c>
      <c r="W41" s="5">
        <f t="shared" si="9"/>
        <v>2642.7592302749517</v>
      </c>
      <c r="X41" s="5">
        <f t="shared" si="9"/>
        <v>2714.1137294923751</v>
      </c>
      <c r="Y41" s="5">
        <f t="shared" si="9"/>
        <v>2787.3948001886688</v>
      </c>
      <c r="Z41" s="5">
        <f t="shared" si="9"/>
        <v>2862.6544597937623</v>
      </c>
      <c r="AA41" s="5">
        <f t="shared" si="9"/>
        <v>2939.9461302081936</v>
      </c>
      <c r="AB41" s="5">
        <f t="shared" si="9"/>
        <v>3019.3246757238153</v>
      </c>
      <c r="AC41" s="5">
        <f t="shared" si="9"/>
        <v>3100.8464419683573</v>
      </c>
      <c r="AD41" s="5">
        <f t="shared" si="9"/>
        <v>3184.5692959015028</v>
      </c>
      <c r="AE41" s="5">
        <f t="shared" si="9"/>
        <v>3270.5526668908428</v>
      </c>
      <c r="AF41" s="5">
        <f t="shared" si="9"/>
        <v>3358.8575888968953</v>
      </c>
      <c r="AG41" s="5">
        <f t="shared" si="9"/>
        <v>3449.5467437971115</v>
      </c>
      <c r="AH41" s="5">
        <f t="shared" si="9"/>
        <v>3542.684505879633</v>
      </c>
      <c r="AI41" s="5">
        <f t="shared" si="9"/>
        <v>3638.3369875383828</v>
      </c>
      <c r="AJ41" s="5">
        <f t="shared" si="9"/>
        <v>3736.5720862019189</v>
      </c>
      <c r="AK41" s="5">
        <f t="shared" si="9"/>
        <v>3837.4595325293708</v>
      </c>
      <c r="AL41" s="5">
        <f t="shared" si="9"/>
        <v>3941.0709399076632</v>
      </c>
      <c r="AM41" s="5">
        <f t="shared" ref="AM41:AM50" si="10">IF($C41=0,0,IF(MOD(AM$14,$D41)=0,$C41*(1+$E41)^AM$14,0))</f>
        <v>4047.4798552851694</v>
      </c>
    </row>
    <row r="42" spans="1:42" ht="12" customHeight="1" x14ac:dyDescent="0.2">
      <c r="A42" s="7">
        <v>2</v>
      </c>
      <c r="B42" s="4">
        <f>Variantenvergleich!P33</f>
        <v>0</v>
      </c>
      <c r="C42" s="4">
        <f>Variantenvergleich!Q33</f>
        <v>0</v>
      </c>
      <c r="D42" s="4">
        <f>Variantenvergleich!R33</f>
        <v>0</v>
      </c>
      <c r="E42" s="4">
        <f>Variantenvergleich!S33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Variantenvergleich!P34</f>
        <v>0</v>
      </c>
      <c r="C43" s="4">
        <f>Variantenvergleich!Q34</f>
        <v>0</v>
      </c>
      <c r="D43" s="4">
        <f>Variantenvergleich!R34</f>
        <v>0</v>
      </c>
      <c r="E43" s="4">
        <f>Variantenvergleich!S34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Variantenvergleich!P35</f>
        <v>0</v>
      </c>
      <c r="C44" s="4">
        <f>Variantenvergleich!Q35</f>
        <v>0</v>
      </c>
      <c r="D44" s="4">
        <f>Variantenvergleich!R35</f>
        <v>0</v>
      </c>
      <c r="E44" s="4">
        <f>Variantenvergleich!S35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Variantenvergleich!P36</f>
        <v>0</v>
      </c>
      <c r="C45" s="4">
        <f>Variantenvergleich!Q36</f>
        <v>0</v>
      </c>
      <c r="D45" s="4">
        <f>Variantenvergleich!R36</f>
        <v>0</v>
      </c>
      <c r="E45" s="4">
        <f>Variantenvergleich!S36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Variantenvergleich!P37</f>
        <v>0</v>
      </c>
      <c r="C46" s="4">
        <f>Variantenvergleich!Q37</f>
        <v>0</v>
      </c>
      <c r="D46" s="4">
        <f>Variantenvergleich!R37</f>
        <v>0</v>
      </c>
      <c r="E46" s="4">
        <f>Variantenvergleich!S37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Variantenvergleich!P38</f>
        <v>0</v>
      </c>
      <c r="C47" s="4">
        <f>Variantenvergleich!Q38</f>
        <v>0</v>
      </c>
      <c r="D47" s="4">
        <f>Variantenvergleich!R38</f>
        <v>0</v>
      </c>
      <c r="E47" s="4">
        <f>Variantenvergleich!S38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Variantenvergleich!P39</f>
        <v>0</v>
      </c>
      <c r="C48" s="4">
        <f>Variantenvergleich!Q39</f>
        <v>0</v>
      </c>
      <c r="D48" s="4">
        <f>Variantenvergleich!R39</f>
        <v>0</v>
      </c>
      <c r="E48" s="4">
        <f>Variantenvergleich!S39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Variantenvergleich!P40</f>
        <v>0</v>
      </c>
      <c r="C49" s="4">
        <f>Variantenvergleich!Q40</f>
        <v>0</v>
      </c>
      <c r="D49" s="4">
        <f>Variantenvergleich!R40</f>
        <v>0</v>
      </c>
      <c r="E49" s="4">
        <f>Variantenvergleich!S40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Variantenvergleich!P41</f>
        <v>0</v>
      </c>
      <c r="C50" s="4">
        <f>Variantenvergleich!Q41</f>
        <v>0</v>
      </c>
      <c r="D50" s="4">
        <f>Variantenvergleich!R41</f>
        <v>0</v>
      </c>
      <c r="E50" s="4">
        <f>Variantenvergleich!S41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1820</v>
      </c>
      <c r="D52" s="11" t="s">
        <v>10</v>
      </c>
      <c r="E52" s="14">
        <f>NPV($C$3,J52:AM52)</f>
        <v>56282.893807001899</v>
      </c>
      <c r="I52" s="5">
        <v>0</v>
      </c>
      <c r="J52" s="5">
        <f t="shared" ref="J52:AM52" si="13">SUM(J41:J51)</f>
        <v>1869.1399999999999</v>
      </c>
      <c r="K52" s="5">
        <f t="shared" si="13"/>
        <v>1919.6067799999996</v>
      </c>
      <c r="L52" s="5">
        <f t="shared" si="13"/>
        <v>1971.4361630599997</v>
      </c>
      <c r="M52" s="5">
        <f t="shared" si="13"/>
        <v>2024.6649394626193</v>
      </c>
      <c r="N52" s="5">
        <f t="shared" si="13"/>
        <v>2079.3308928281099</v>
      </c>
      <c r="O52" s="5">
        <f t="shared" si="13"/>
        <v>2135.4728269344687</v>
      </c>
      <c r="P52" s="5">
        <f t="shared" si="13"/>
        <v>2193.1305932616988</v>
      </c>
      <c r="Q52" s="5">
        <f t="shared" si="13"/>
        <v>2252.3451192797647</v>
      </c>
      <c r="R52" s="5">
        <f t="shared" si="13"/>
        <v>2313.1584375003181</v>
      </c>
      <c r="S52" s="5">
        <f t="shared" si="13"/>
        <v>2375.6137153128266</v>
      </c>
      <c r="T52" s="5">
        <f t="shared" si="13"/>
        <v>2439.7552856262728</v>
      </c>
      <c r="U52" s="5">
        <f t="shared" si="13"/>
        <v>2505.628678338182</v>
      </c>
      <c r="V52" s="5">
        <f t="shared" si="13"/>
        <v>2573.2806526533122</v>
      </c>
      <c r="W52" s="5">
        <f t="shared" si="13"/>
        <v>2642.7592302749517</v>
      </c>
      <c r="X52" s="5">
        <f t="shared" si="13"/>
        <v>2714.1137294923751</v>
      </c>
      <c r="Y52" s="5">
        <f t="shared" si="13"/>
        <v>2787.3948001886688</v>
      </c>
      <c r="Z52" s="5">
        <f t="shared" si="13"/>
        <v>2862.6544597937623</v>
      </c>
      <c r="AA52" s="5">
        <f t="shared" si="13"/>
        <v>2939.9461302081936</v>
      </c>
      <c r="AB52" s="5">
        <f t="shared" si="13"/>
        <v>3019.3246757238153</v>
      </c>
      <c r="AC52" s="5">
        <f t="shared" si="13"/>
        <v>3100.8464419683573</v>
      </c>
      <c r="AD52" s="5">
        <f t="shared" si="13"/>
        <v>3184.5692959015028</v>
      </c>
      <c r="AE52" s="5">
        <f t="shared" si="13"/>
        <v>3270.5526668908428</v>
      </c>
      <c r="AF52" s="5">
        <f t="shared" si="13"/>
        <v>3358.8575888968953</v>
      </c>
      <c r="AG52" s="5">
        <f t="shared" si="13"/>
        <v>3449.5467437971115</v>
      </c>
      <c r="AH52" s="5">
        <f t="shared" si="13"/>
        <v>3542.684505879633</v>
      </c>
      <c r="AI52" s="5">
        <f t="shared" si="13"/>
        <v>3638.3369875383828</v>
      </c>
      <c r="AJ52" s="5">
        <f t="shared" si="13"/>
        <v>3736.5720862019189</v>
      </c>
      <c r="AK52" s="5">
        <f t="shared" si="13"/>
        <v>3837.4595325293708</v>
      </c>
      <c r="AL52" s="5">
        <f t="shared" si="13"/>
        <v>3941.0709399076632</v>
      </c>
      <c r="AM52" s="5">
        <f t="shared" si="13"/>
        <v>4047.4798552851694</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Variantenvergleich!P47</f>
        <v>Instandhaltung Materialkosten</v>
      </c>
      <c r="C58" s="4">
        <f>Variantenvergleich!Q47</f>
        <v>150</v>
      </c>
      <c r="D58" s="4">
        <f>Variantenvergleich!R47</f>
        <v>1</v>
      </c>
      <c r="E58" s="4">
        <f>Variantenvergleich!S47</f>
        <v>3.5000000000000003E-2</v>
      </c>
      <c r="I58" s="5">
        <v>0</v>
      </c>
      <c r="J58" s="5">
        <f>IF($C58=0,0,IF(MOD(J$14,$D58)=0,$C58*(1+$E58)^J$14,0))</f>
        <v>155.25</v>
      </c>
      <c r="K58" s="5">
        <f t="shared" ref="K58:AM67" si="14">IF($C58=0,0,IF(MOD(K$14,$D58)=0,$C58*(1+$E58)^K$14,0))</f>
        <v>160.68374999999997</v>
      </c>
      <c r="L58" s="5">
        <f t="shared" si="14"/>
        <v>166.30768124999997</v>
      </c>
      <c r="M58" s="5">
        <f t="shared" si="14"/>
        <v>172.12845009374996</v>
      </c>
      <c r="N58" s="5">
        <f t="shared" si="14"/>
        <v>178.15294584703116</v>
      </c>
      <c r="O58" s="5">
        <f t="shared" si="14"/>
        <v>184.38829895167729</v>
      </c>
      <c r="P58" s="5">
        <f t="shared" si="14"/>
        <v>190.84188941498596</v>
      </c>
      <c r="Q58" s="5">
        <f t="shared" si="14"/>
        <v>197.52135554451044</v>
      </c>
      <c r="R58" s="5">
        <f t="shared" si="14"/>
        <v>204.43460298856826</v>
      </c>
      <c r="S58" s="5">
        <f t="shared" si="14"/>
        <v>211.58981409316814</v>
      </c>
      <c r="T58" s="5">
        <f t="shared" si="14"/>
        <v>218.99545758642904</v>
      </c>
      <c r="U58" s="5">
        <f t="shared" si="14"/>
        <v>226.66029860195405</v>
      </c>
      <c r="V58" s="5">
        <f t="shared" si="14"/>
        <v>234.59340905302238</v>
      </c>
      <c r="W58" s="5">
        <f t="shared" si="14"/>
        <v>242.8041783698782</v>
      </c>
      <c r="X58" s="5">
        <f t="shared" si="14"/>
        <v>251.3023246128239</v>
      </c>
      <c r="Y58" s="5">
        <f t="shared" si="14"/>
        <v>260.09790597427269</v>
      </c>
      <c r="Z58" s="5">
        <f t="shared" si="14"/>
        <v>269.20133268337224</v>
      </c>
      <c r="AA58" s="5">
        <f t="shared" si="14"/>
        <v>278.62337932729019</v>
      </c>
      <c r="AB58" s="5">
        <f t="shared" si="14"/>
        <v>288.37519760374533</v>
      </c>
      <c r="AC58" s="5">
        <f t="shared" si="14"/>
        <v>298.46832951987642</v>
      </c>
      <c r="AD58" s="5">
        <f t="shared" si="14"/>
        <v>308.91472105307201</v>
      </c>
      <c r="AE58" s="5">
        <f t="shared" si="14"/>
        <v>319.72673628992953</v>
      </c>
      <c r="AF58" s="5">
        <f t="shared" si="14"/>
        <v>330.91717206007706</v>
      </c>
      <c r="AG58" s="5">
        <f t="shared" si="14"/>
        <v>342.49927308217968</v>
      </c>
      <c r="AH58" s="5">
        <f t="shared" si="14"/>
        <v>354.48674764005597</v>
      </c>
      <c r="AI58" s="5">
        <f t="shared" si="14"/>
        <v>366.89378380745791</v>
      </c>
      <c r="AJ58" s="5">
        <f t="shared" si="14"/>
        <v>379.73506624071894</v>
      </c>
      <c r="AK58" s="5">
        <f t="shared" si="14"/>
        <v>393.02579355914412</v>
      </c>
      <c r="AL58" s="5">
        <f t="shared" si="14"/>
        <v>406.78169633371408</v>
      </c>
      <c r="AM58" s="5">
        <f t="shared" si="14"/>
        <v>421.01905570539407</v>
      </c>
    </row>
    <row r="59" spans="1:42" ht="12" customHeight="1" x14ac:dyDescent="0.2">
      <c r="A59" s="7">
        <v>2</v>
      </c>
      <c r="B59" s="4" t="str">
        <f>Variantenvergleich!P48</f>
        <v xml:space="preserve">Instandhaltung Personalkosten </v>
      </c>
      <c r="C59" s="4">
        <f>Variantenvergleich!Q48</f>
        <v>130</v>
      </c>
      <c r="D59" s="4">
        <f>Variantenvergleich!R48</f>
        <v>1</v>
      </c>
      <c r="E59" s="4">
        <f>Variantenvergleich!S48</f>
        <v>3.2000000000000001E-2</v>
      </c>
      <c r="I59" s="5">
        <v>0</v>
      </c>
      <c r="J59" s="5">
        <f t="shared" ref="J59:Y67" si="15">IF($C59=0,0,IF(MOD(J$14,$D59)=0,$C59*(1+$E59)^J$14,0))</f>
        <v>134.16</v>
      </c>
      <c r="K59" s="5">
        <f t="shared" si="15"/>
        <v>138.45311999999998</v>
      </c>
      <c r="L59" s="5">
        <f t="shared" si="15"/>
        <v>142.88361983999999</v>
      </c>
      <c r="M59" s="5">
        <f t="shared" si="15"/>
        <v>147.45589567488</v>
      </c>
      <c r="N59" s="5">
        <f t="shared" si="15"/>
        <v>152.17448433647616</v>
      </c>
      <c r="O59" s="5">
        <f t="shared" si="15"/>
        <v>157.04406783524337</v>
      </c>
      <c r="P59" s="5">
        <f t="shared" si="15"/>
        <v>162.06947800597115</v>
      </c>
      <c r="Q59" s="5">
        <f t="shared" si="15"/>
        <v>167.25570130216224</v>
      </c>
      <c r="R59" s="5">
        <f t="shared" si="15"/>
        <v>172.60788374383145</v>
      </c>
      <c r="S59" s="5">
        <f t="shared" si="15"/>
        <v>178.13133602363405</v>
      </c>
      <c r="T59" s="5">
        <f t="shared" si="15"/>
        <v>183.83153877639032</v>
      </c>
      <c r="U59" s="5">
        <f t="shared" si="15"/>
        <v>189.71414801723483</v>
      </c>
      <c r="V59" s="5">
        <f t="shared" si="15"/>
        <v>195.78500075378636</v>
      </c>
      <c r="W59" s="5">
        <f t="shared" si="15"/>
        <v>202.05012077790749</v>
      </c>
      <c r="X59" s="5">
        <f t="shared" si="15"/>
        <v>208.51572464280048</v>
      </c>
      <c r="Y59" s="5">
        <f t="shared" si="15"/>
        <v>215.18822783137014</v>
      </c>
      <c r="Z59" s="5">
        <f t="shared" si="14"/>
        <v>222.07425112197402</v>
      </c>
      <c r="AA59" s="5">
        <f t="shared" si="14"/>
        <v>229.18062715787715</v>
      </c>
      <c r="AB59" s="5">
        <f t="shared" si="14"/>
        <v>236.51440722692919</v>
      </c>
      <c r="AC59" s="5">
        <f t="shared" si="14"/>
        <v>244.08286825819096</v>
      </c>
      <c r="AD59" s="5">
        <f t="shared" si="14"/>
        <v>251.8935200424531</v>
      </c>
      <c r="AE59" s="5">
        <f t="shared" si="14"/>
        <v>259.95411268381156</v>
      </c>
      <c r="AF59" s="5">
        <f t="shared" si="14"/>
        <v>268.27264428969352</v>
      </c>
      <c r="AG59" s="5">
        <f t="shared" si="14"/>
        <v>276.8573689069637</v>
      </c>
      <c r="AH59" s="5">
        <f t="shared" si="14"/>
        <v>285.71680471198658</v>
      </c>
      <c r="AI59" s="5">
        <f t="shared" si="14"/>
        <v>294.8597424627701</v>
      </c>
      <c r="AJ59" s="5">
        <f t="shared" si="14"/>
        <v>304.29525422157872</v>
      </c>
      <c r="AK59" s="5">
        <f t="shared" si="14"/>
        <v>314.03270235666929</v>
      </c>
      <c r="AL59" s="5">
        <f t="shared" si="14"/>
        <v>324.08174883208272</v>
      </c>
      <c r="AM59" s="5">
        <f t="shared" si="14"/>
        <v>334.4523647947093</v>
      </c>
    </row>
    <row r="60" spans="1:42" ht="12" customHeight="1" x14ac:dyDescent="0.2">
      <c r="A60" s="7">
        <v>3</v>
      </c>
      <c r="B60" s="4" t="str">
        <f>Variantenvergleich!P49</f>
        <v>Rauchfangkehrer</v>
      </c>
      <c r="C60" s="4">
        <f>Variantenvergleich!Q49</f>
        <v>90</v>
      </c>
      <c r="D60" s="4">
        <f>Variantenvergleich!R49</f>
        <v>1</v>
      </c>
      <c r="E60" s="4">
        <f>Variantenvergleich!S49</f>
        <v>3.2000000000000001E-2</v>
      </c>
      <c r="I60" s="5">
        <v>0</v>
      </c>
      <c r="J60" s="5">
        <f t="shared" si="15"/>
        <v>92.88</v>
      </c>
      <c r="K60" s="5">
        <f t="shared" si="14"/>
        <v>95.852159999999998</v>
      </c>
      <c r="L60" s="5">
        <f t="shared" si="14"/>
        <v>98.91942911999999</v>
      </c>
      <c r="M60" s="5">
        <f t="shared" si="14"/>
        <v>102.08485085183999</v>
      </c>
      <c r="N60" s="5">
        <f t="shared" si="14"/>
        <v>105.35156607909889</v>
      </c>
      <c r="O60" s="5">
        <f t="shared" si="14"/>
        <v>108.72281619363004</v>
      </c>
      <c r="P60" s="5">
        <f t="shared" si="14"/>
        <v>112.20194631182618</v>
      </c>
      <c r="Q60" s="5">
        <f t="shared" si="14"/>
        <v>115.79240859380464</v>
      </c>
      <c r="R60" s="5">
        <f t="shared" si="14"/>
        <v>119.49776566880639</v>
      </c>
      <c r="S60" s="5">
        <f t="shared" si="14"/>
        <v>123.32169417020819</v>
      </c>
      <c r="T60" s="5">
        <f t="shared" si="14"/>
        <v>127.26798838365484</v>
      </c>
      <c r="U60" s="5">
        <f t="shared" si="14"/>
        <v>131.3405640119318</v>
      </c>
      <c r="V60" s="5">
        <f t="shared" si="14"/>
        <v>135.54346206031363</v>
      </c>
      <c r="W60" s="5">
        <f t="shared" si="14"/>
        <v>139.88085284624364</v>
      </c>
      <c r="X60" s="5">
        <f t="shared" si="14"/>
        <v>144.35704013732342</v>
      </c>
      <c r="Y60" s="5">
        <f t="shared" si="14"/>
        <v>148.97646542171779</v>
      </c>
      <c r="Z60" s="5">
        <f t="shared" si="14"/>
        <v>153.74371231521278</v>
      </c>
      <c r="AA60" s="5">
        <f t="shared" si="14"/>
        <v>158.66351110929958</v>
      </c>
      <c r="AB60" s="5">
        <f t="shared" si="14"/>
        <v>163.74074346479713</v>
      </c>
      <c r="AC60" s="5">
        <f t="shared" si="14"/>
        <v>168.98044725567067</v>
      </c>
      <c r="AD60" s="5">
        <f t="shared" si="14"/>
        <v>174.38782156785214</v>
      </c>
      <c r="AE60" s="5">
        <f t="shared" si="14"/>
        <v>179.96823185802339</v>
      </c>
      <c r="AF60" s="5">
        <f t="shared" si="14"/>
        <v>185.7272152774801</v>
      </c>
      <c r="AG60" s="5">
        <f t="shared" si="14"/>
        <v>191.6704861663595</v>
      </c>
      <c r="AH60" s="5">
        <f t="shared" si="14"/>
        <v>197.80394172368304</v>
      </c>
      <c r="AI60" s="5">
        <f t="shared" si="14"/>
        <v>204.13366785884085</v>
      </c>
      <c r="AJ60" s="5">
        <f t="shared" si="14"/>
        <v>210.66594523032376</v>
      </c>
      <c r="AK60" s="5">
        <f t="shared" si="14"/>
        <v>217.40725547769415</v>
      </c>
      <c r="AL60" s="5">
        <f t="shared" si="14"/>
        <v>224.36428765298035</v>
      </c>
      <c r="AM60" s="5">
        <f t="shared" si="14"/>
        <v>231.54394485787569</v>
      </c>
    </row>
    <row r="61" spans="1:42" ht="12" customHeight="1" x14ac:dyDescent="0.2">
      <c r="A61" s="7">
        <v>4</v>
      </c>
      <c r="B61" s="4" t="str">
        <f>Variantenvergleich!P50</f>
        <v>Abgasmessung</v>
      </c>
      <c r="C61" s="4">
        <f>Variantenvergleich!Q50</f>
        <v>50</v>
      </c>
      <c r="D61" s="4">
        <f>Variantenvergleich!R50</f>
        <v>1</v>
      </c>
      <c r="E61" s="4">
        <f>Variantenvergleich!S50</f>
        <v>3.2000000000000001E-2</v>
      </c>
      <c r="I61" s="5">
        <v>0</v>
      </c>
      <c r="J61" s="5">
        <f t="shared" si="15"/>
        <v>51.6</v>
      </c>
      <c r="K61" s="5">
        <f t="shared" si="14"/>
        <v>53.251199999999997</v>
      </c>
      <c r="L61" s="5">
        <f t="shared" si="14"/>
        <v>54.955238399999992</v>
      </c>
      <c r="M61" s="5">
        <f t="shared" si="14"/>
        <v>56.713806028799993</v>
      </c>
      <c r="N61" s="5">
        <f t="shared" si="14"/>
        <v>58.528647821721606</v>
      </c>
      <c r="O61" s="5">
        <f t="shared" si="14"/>
        <v>60.401564552016687</v>
      </c>
      <c r="P61" s="5">
        <f t="shared" si="14"/>
        <v>62.334414617681212</v>
      </c>
      <c r="Q61" s="5">
        <f t="shared" si="14"/>
        <v>64.329115885447024</v>
      </c>
      <c r="R61" s="5">
        <f t="shared" si="14"/>
        <v>66.387647593781324</v>
      </c>
      <c r="S61" s="5">
        <f t="shared" si="14"/>
        <v>68.512052316782331</v>
      </c>
      <c r="T61" s="5">
        <f t="shared" si="14"/>
        <v>70.704437990919359</v>
      </c>
      <c r="U61" s="5">
        <f t="shared" si="14"/>
        <v>72.966980006628773</v>
      </c>
      <c r="V61" s="5">
        <f t="shared" si="14"/>
        <v>75.30192336684091</v>
      </c>
      <c r="W61" s="5">
        <f t="shared" si="14"/>
        <v>77.711584914579802</v>
      </c>
      <c r="X61" s="5">
        <f t="shared" si="14"/>
        <v>80.19835563184634</v>
      </c>
      <c r="Y61" s="5">
        <f t="shared" si="14"/>
        <v>82.764703012065439</v>
      </c>
      <c r="Z61" s="5">
        <f t="shared" si="14"/>
        <v>85.41317350845155</v>
      </c>
      <c r="AA61" s="5">
        <f t="shared" si="14"/>
        <v>88.146395060721986</v>
      </c>
      <c r="AB61" s="5">
        <f t="shared" si="14"/>
        <v>90.967079702665075</v>
      </c>
      <c r="AC61" s="5">
        <f t="shared" si="14"/>
        <v>93.878026253150367</v>
      </c>
      <c r="AD61" s="5">
        <f t="shared" si="14"/>
        <v>96.882123093251195</v>
      </c>
      <c r="AE61" s="5">
        <f t="shared" si="14"/>
        <v>99.982351032235215</v>
      </c>
      <c r="AF61" s="5">
        <f t="shared" si="14"/>
        <v>103.18178626526672</v>
      </c>
      <c r="AG61" s="5">
        <f t="shared" si="14"/>
        <v>106.48360342575526</v>
      </c>
      <c r="AH61" s="5">
        <f t="shared" si="14"/>
        <v>109.89107873537947</v>
      </c>
      <c r="AI61" s="5">
        <f t="shared" si="14"/>
        <v>113.40759325491159</v>
      </c>
      <c r="AJ61" s="5">
        <f t="shared" si="14"/>
        <v>117.03663623906874</v>
      </c>
      <c r="AK61" s="5">
        <f t="shared" si="14"/>
        <v>120.78180859871897</v>
      </c>
      <c r="AL61" s="5">
        <f t="shared" si="14"/>
        <v>124.64682647387797</v>
      </c>
      <c r="AM61" s="5">
        <f t="shared" si="14"/>
        <v>128.63552492104205</v>
      </c>
    </row>
    <row r="62" spans="1:42" ht="12" customHeight="1" x14ac:dyDescent="0.2">
      <c r="A62" s="7">
        <v>5</v>
      </c>
      <c r="B62" s="4" t="str">
        <f>Variantenvergleich!P51</f>
        <v xml:space="preserve">Zählergebühr, Abrechnungs-kosten, 
Abfüllpauschale </v>
      </c>
      <c r="C62" s="4">
        <f>Variantenvergleich!Q51</f>
        <v>15</v>
      </c>
      <c r="D62" s="4">
        <f>Variantenvergleich!R51</f>
        <v>1</v>
      </c>
      <c r="E62" s="4">
        <f>Variantenvergleich!S51</f>
        <v>3.5000000000000003E-2</v>
      </c>
      <c r="I62" s="5">
        <v>0</v>
      </c>
      <c r="J62" s="5">
        <f t="shared" si="15"/>
        <v>15.524999999999999</v>
      </c>
      <c r="K62" s="5">
        <f t="shared" si="14"/>
        <v>16.068375</v>
      </c>
      <c r="L62" s="5">
        <f t="shared" si="14"/>
        <v>16.630768124999996</v>
      </c>
      <c r="M62" s="5">
        <f t="shared" si="14"/>
        <v>17.212845009374995</v>
      </c>
      <c r="N62" s="5">
        <f t="shared" si="14"/>
        <v>17.815294584703118</v>
      </c>
      <c r="O62" s="5">
        <f t="shared" si="14"/>
        <v>18.438829895167729</v>
      </c>
      <c r="P62" s="5">
        <f t="shared" si="14"/>
        <v>19.084188941498596</v>
      </c>
      <c r="Q62" s="5">
        <f t="shared" si="14"/>
        <v>19.752135554451044</v>
      </c>
      <c r="R62" s="5">
        <f t="shared" si="14"/>
        <v>20.443460298856827</v>
      </c>
      <c r="S62" s="5">
        <f t="shared" si="14"/>
        <v>21.158981409316816</v>
      </c>
      <c r="T62" s="5">
        <f t="shared" si="14"/>
        <v>21.899545758642905</v>
      </c>
      <c r="U62" s="5">
        <f t="shared" si="14"/>
        <v>22.666029860195405</v>
      </c>
      <c r="V62" s="5">
        <f t="shared" si="14"/>
        <v>23.459340905302238</v>
      </c>
      <c r="W62" s="5">
        <f t="shared" si="14"/>
        <v>24.280417836987819</v>
      </c>
      <c r="X62" s="5">
        <f t="shared" si="14"/>
        <v>25.13023246128239</v>
      </c>
      <c r="Y62" s="5">
        <f t="shared" si="14"/>
        <v>26.009790597427269</v>
      </c>
      <c r="Z62" s="5">
        <f t="shared" si="14"/>
        <v>26.920133268337221</v>
      </c>
      <c r="AA62" s="5">
        <f t="shared" si="14"/>
        <v>27.862337932729023</v>
      </c>
      <c r="AB62" s="5">
        <f t="shared" si="14"/>
        <v>28.837519760374533</v>
      </c>
      <c r="AC62" s="5">
        <f t="shared" si="14"/>
        <v>29.84683295198764</v>
      </c>
      <c r="AD62" s="5">
        <f t="shared" si="14"/>
        <v>30.891472105307201</v>
      </c>
      <c r="AE62" s="5">
        <f t="shared" si="14"/>
        <v>31.972673628992958</v>
      </c>
      <c r="AF62" s="5">
        <f t="shared" si="14"/>
        <v>33.091717206007708</v>
      </c>
      <c r="AG62" s="5">
        <f t="shared" si="14"/>
        <v>34.24992730821797</v>
      </c>
      <c r="AH62" s="5">
        <f t="shared" si="14"/>
        <v>35.448674764005595</v>
      </c>
      <c r="AI62" s="5">
        <f t="shared" si="14"/>
        <v>36.689378380745794</v>
      </c>
      <c r="AJ62" s="5">
        <f t="shared" si="14"/>
        <v>37.973506624071895</v>
      </c>
      <c r="AK62" s="5">
        <f t="shared" si="14"/>
        <v>39.302579355914411</v>
      </c>
      <c r="AL62" s="5">
        <f t="shared" si="14"/>
        <v>40.678169633371404</v>
      </c>
      <c r="AM62" s="5">
        <f t="shared" si="14"/>
        <v>42.101905570539408</v>
      </c>
    </row>
    <row r="63" spans="1:42" ht="12" customHeight="1" x14ac:dyDescent="0.2">
      <c r="A63" s="7">
        <v>6</v>
      </c>
      <c r="B63" s="4">
        <f>Variantenvergleich!P52</f>
        <v>0</v>
      </c>
      <c r="C63" s="4">
        <f>Variantenvergleich!Q52</f>
        <v>0</v>
      </c>
      <c r="D63" s="4">
        <f>Variantenvergleich!R52</f>
        <v>0</v>
      </c>
      <c r="E63" s="4">
        <f>Variantenvergleich!S52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Variantenvergleich!P53</f>
        <v>0</v>
      </c>
      <c r="C64" s="4">
        <f>Variantenvergleich!Q53</f>
        <v>0</v>
      </c>
      <c r="D64" s="4">
        <f>Variantenvergleich!R53</f>
        <v>0</v>
      </c>
      <c r="E64" s="4">
        <f>Variantenvergleich!S53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Variantenvergleich!P54</f>
        <v>0</v>
      </c>
      <c r="C65" s="4">
        <f>Variantenvergleich!Q54</f>
        <v>0</v>
      </c>
      <c r="D65" s="4">
        <f>Variantenvergleich!R54</f>
        <v>0</v>
      </c>
      <c r="E65" s="4">
        <f>Variantenvergleich!S54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Variantenvergleich!P55</f>
        <v>0</v>
      </c>
      <c r="C66" s="4">
        <f>Variantenvergleich!Q55</f>
        <v>0</v>
      </c>
      <c r="D66" s="4">
        <f>Variantenvergleich!R55</f>
        <v>0</v>
      </c>
      <c r="E66" s="4">
        <f>Variantenvergleich!S55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Variantenvergleich!P56</f>
        <v>0</v>
      </c>
      <c r="C67" s="4">
        <f>Variantenvergleich!Q56</f>
        <v>0</v>
      </c>
      <c r="D67" s="4">
        <f>Variantenvergleich!R56</f>
        <v>0</v>
      </c>
      <c r="E67" s="4">
        <f>Variantenvergleich!S56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435</v>
      </c>
      <c r="D69" s="11" t="s">
        <v>10</v>
      </c>
      <c r="E69" s="14">
        <f>NPV($C$3,J69:AM69)</f>
        <v>14791.043092857892</v>
      </c>
      <c r="I69" s="5">
        <v>0</v>
      </c>
      <c r="J69" s="5">
        <f t="shared" ref="J69:AM69" si="17">SUM(J58:J68)</f>
        <v>449.41499999999996</v>
      </c>
      <c r="K69" s="5">
        <f t="shared" si="17"/>
        <v>464.30860499999994</v>
      </c>
      <c r="L69" s="5">
        <f t="shared" si="17"/>
        <v>479.69673673499989</v>
      </c>
      <c r="M69" s="5">
        <f t="shared" si="17"/>
        <v>495.59584765864491</v>
      </c>
      <c r="N69" s="5">
        <f t="shared" si="17"/>
        <v>512.02293866903096</v>
      </c>
      <c r="O69" s="5">
        <f t="shared" si="17"/>
        <v>528.99557742773504</v>
      </c>
      <c r="P69" s="5">
        <f t="shared" si="17"/>
        <v>546.53191729196317</v>
      </c>
      <c r="Q69" s="5">
        <f t="shared" si="17"/>
        <v>564.65071688037528</v>
      </c>
      <c r="R69" s="5">
        <f t="shared" si="17"/>
        <v>583.3713602938443</v>
      </c>
      <c r="S69" s="5">
        <f t="shared" si="17"/>
        <v>602.71387801310948</v>
      </c>
      <c r="T69" s="5">
        <f t="shared" si="17"/>
        <v>622.69896849603651</v>
      </c>
      <c r="U69" s="5">
        <f t="shared" si="17"/>
        <v>643.34802049794496</v>
      </c>
      <c r="V69" s="5">
        <f t="shared" si="17"/>
        <v>664.68313613926557</v>
      </c>
      <c r="W69" s="5">
        <f t="shared" si="17"/>
        <v>686.72715474559698</v>
      </c>
      <c r="X69" s="5">
        <f t="shared" si="17"/>
        <v>709.50367748607653</v>
      </c>
      <c r="Y69" s="5">
        <f t="shared" si="17"/>
        <v>733.03709283685328</v>
      </c>
      <c r="Z69" s="5">
        <f t="shared" si="17"/>
        <v>757.35260289734777</v>
      </c>
      <c r="AA69" s="5">
        <f t="shared" si="17"/>
        <v>782.47625058791789</v>
      </c>
      <c r="AB69" s="5">
        <f t="shared" si="17"/>
        <v>808.43494775851127</v>
      </c>
      <c r="AC69" s="5">
        <f t="shared" si="17"/>
        <v>835.256504238876</v>
      </c>
      <c r="AD69" s="5">
        <f t="shared" si="17"/>
        <v>862.96965786193562</v>
      </c>
      <c r="AE69" s="5">
        <f t="shared" si="17"/>
        <v>891.60410549299274</v>
      </c>
      <c r="AF69" s="5">
        <f t="shared" si="17"/>
        <v>921.19053509852517</v>
      </c>
      <c r="AG69" s="5">
        <f t="shared" si="17"/>
        <v>951.76065888947608</v>
      </c>
      <c r="AH69" s="5">
        <f t="shared" si="17"/>
        <v>983.3472475751106</v>
      </c>
      <c r="AI69" s="5">
        <f t="shared" si="17"/>
        <v>1015.9841657647262</v>
      </c>
      <c r="AJ69" s="5">
        <f t="shared" si="17"/>
        <v>1049.706408555762</v>
      </c>
      <c r="AK69" s="5">
        <f t="shared" si="17"/>
        <v>1084.5501393481409</v>
      </c>
      <c r="AL69" s="5">
        <f t="shared" si="17"/>
        <v>1120.5527289260265</v>
      </c>
      <c r="AM69" s="5">
        <f t="shared" si="17"/>
        <v>1157.7527958495605</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iwCOy9mMTy9z8VBZvBfaSAC0IXyrEbEs7g6cC5e1fwgt+uril3Tba6lI2QulNi1Mp4hYBxZnCAyzOELqcFsluQ==" saltValue="N4A63HHiOFkjc+1CsihG3g==" spinCount="100000" sheet="1" objects="1" scenarios="1"/>
  <conditionalFormatting sqref="AO15:AO16 I15:AM33">
    <cfRule type="expression" dxfId="179" priority="60">
      <formula>0</formula>
    </cfRule>
  </conditionalFormatting>
  <conditionalFormatting sqref="AO15:AO16 I15:AM33">
    <cfRule type="cellIs" dxfId="178" priority="59" operator="equal">
      <formula>0</formula>
    </cfRule>
  </conditionalFormatting>
  <conditionalFormatting sqref="AO17">
    <cfRule type="expression" dxfId="177" priority="58">
      <formula>0</formula>
    </cfRule>
  </conditionalFormatting>
  <conditionalFormatting sqref="AO17">
    <cfRule type="cellIs" dxfId="176" priority="57" operator="equal">
      <formula>0</formula>
    </cfRule>
  </conditionalFormatting>
  <conditionalFormatting sqref="AO18">
    <cfRule type="expression" dxfId="175" priority="56">
      <formula>0</formula>
    </cfRule>
  </conditionalFormatting>
  <conditionalFormatting sqref="AO18">
    <cfRule type="cellIs" dxfId="174" priority="55" operator="equal">
      <formula>0</formula>
    </cfRule>
  </conditionalFormatting>
  <conditionalFormatting sqref="AO19">
    <cfRule type="expression" dxfId="173" priority="54">
      <formula>0</formula>
    </cfRule>
  </conditionalFormatting>
  <conditionalFormatting sqref="AO19">
    <cfRule type="cellIs" dxfId="172" priority="53" operator="equal">
      <formula>0</formula>
    </cfRule>
  </conditionalFormatting>
  <conditionalFormatting sqref="AO20">
    <cfRule type="expression" dxfId="171" priority="52">
      <formula>0</formula>
    </cfRule>
  </conditionalFormatting>
  <conditionalFormatting sqref="AO20">
    <cfRule type="cellIs" dxfId="170" priority="51" operator="equal">
      <formula>0</formula>
    </cfRule>
  </conditionalFormatting>
  <conditionalFormatting sqref="AO21">
    <cfRule type="expression" dxfId="169" priority="50">
      <formula>0</formula>
    </cfRule>
  </conditionalFormatting>
  <conditionalFormatting sqref="AO21">
    <cfRule type="cellIs" dxfId="168" priority="49" operator="equal">
      <formula>0</formula>
    </cfRule>
  </conditionalFormatting>
  <conditionalFormatting sqref="AO22">
    <cfRule type="expression" dxfId="167" priority="48">
      <formula>0</formula>
    </cfRule>
  </conditionalFormatting>
  <conditionalFormatting sqref="AO22">
    <cfRule type="cellIs" dxfId="166" priority="47" operator="equal">
      <formula>0</formula>
    </cfRule>
  </conditionalFormatting>
  <conditionalFormatting sqref="AO23">
    <cfRule type="expression" dxfId="165" priority="46">
      <formula>0</formula>
    </cfRule>
  </conditionalFormatting>
  <conditionalFormatting sqref="AO23">
    <cfRule type="cellIs" dxfId="164" priority="45" operator="equal">
      <formula>0</formula>
    </cfRule>
  </conditionalFormatting>
  <conditionalFormatting sqref="AO24">
    <cfRule type="expression" dxfId="163" priority="44">
      <formula>0</formula>
    </cfRule>
  </conditionalFormatting>
  <conditionalFormatting sqref="AO24">
    <cfRule type="cellIs" dxfId="162" priority="43" operator="equal">
      <formula>0</formula>
    </cfRule>
  </conditionalFormatting>
  <conditionalFormatting sqref="AO25">
    <cfRule type="expression" dxfId="161" priority="42">
      <formula>0</formula>
    </cfRule>
  </conditionalFormatting>
  <conditionalFormatting sqref="AO25">
    <cfRule type="cellIs" dxfId="160" priority="41" operator="equal">
      <formula>0</formula>
    </cfRule>
  </conditionalFormatting>
  <conditionalFormatting sqref="AO26">
    <cfRule type="expression" dxfId="159" priority="40">
      <formula>0</formula>
    </cfRule>
  </conditionalFormatting>
  <conditionalFormatting sqref="AO26">
    <cfRule type="cellIs" dxfId="158" priority="39" operator="equal">
      <formula>0</formula>
    </cfRule>
  </conditionalFormatting>
  <conditionalFormatting sqref="AO27">
    <cfRule type="expression" dxfId="157" priority="38">
      <formula>0</formula>
    </cfRule>
  </conditionalFormatting>
  <conditionalFormatting sqref="AO27">
    <cfRule type="cellIs" dxfId="156" priority="37" operator="equal">
      <formula>0</formula>
    </cfRule>
  </conditionalFormatting>
  <conditionalFormatting sqref="AO28">
    <cfRule type="expression" dxfId="155" priority="36">
      <formula>0</formula>
    </cfRule>
  </conditionalFormatting>
  <conditionalFormatting sqref="AO28">
    <cfRule type="cellIs" dxfId="154" priority="35" operator="equal">
      <formula>0</formula>
    </cfRule>
  </conditionalFormatting>
  <conditionalFormatting sqref="AO29">
    <cfRule type="expression" dxfId="153" priority="34">
      <formula>0</formula>
    </cfRule>
  </conditionalFormatting>
  <conditionalFormatting sqref="AO29">
    <cfRule type="cellIs" dxfId="152" priority="33" operator="equal">
      <formula>0</formula>
    </cfRule>
  </conditionalFormatting>
  <conditionalFormatting sqref="AO30">
    <cfRule type="expression" dxfId="151" priority="32">
      <formula>0</formula>
    </cfRule>
  </conditionalFormatting>
  <conditionalFormatting sqref="AO30">
    <cfRule type="cellIs" dxfId="150" priority="31" operator="equal">
      <formula>0</formula>
    </cfRule>
  </conditionalFormatting>
  <conditionalFormatting sqref="AO31">
    <cfRule type="expression" dxfId="149" priority="30">
      <formula>0</formula>
    </cfRule>
  </conditionalFormatting>
  <conditionalFormatting sqref="AO31">
    <cfRule type="cellIs" dxfId="148" priority="29" operator="equal">
      <formula>0</formula>
    </cfRule>
  </conditionalFormatting>
  <conditionalFormatting sqref="AO32">
    <cfRule type="expression" dxfId="147" priority="28">
      <formula>0</formula>
    </cfRule>
  </conditionalFormatting>
  <conditionalFormatting sqref="AO32">
    <cfRule type="cellIs" dxfId="146" priority="27" operator="equal">
      <formula>0</formula>
    </cfRule>
  </conditionalFormatting>
  <conditionalFormatting sqref="AO33">
    <cfRule type="expression" dxfId="145" priority="26">
      <formula>0</formula>
    </cfRule>
  </conditionalFormatting>
  <conditionalFormatting sqref="AO33">
    <cfRule type="cellIs" dxfId="144" priority="25" operator="equal">
      <formula>0</formula>
    </cfRule>
  </conditionalFormatting>
  <conditionalFormatting sqref="AM35">
    <cfRule type="expression" dxfId="143" priority="24">
      <formula>0</formula>
    </cfRule>
  </conditionalFormatting>
  <conditionalFormatting sqref="AM35">
    <cfRule type="cellIs" dxfId="142" priority="23" operator="equal">
      <formula>0</formula>
    </cfRule>
  </conditionalFormatting>
  <conditionalFormatting sqref="I35:AL35">
    <cfRule type="expression" dxfId="141" priority="22">
      <formula>0</formula>
    </cfRule>
  </conditionalFormatting>
  <conditionalFormatting sqref="I35:AL35">
    <cfRule type="cellIs" dxfId="140" priority="21" operator="equal">
      <formula>0</formula>
    </cfRule>
  </conditionalFormatting>
  <conditionalFormatting sqref="I41:AM50">
    <cfRule type="expression" dxfId="139" priority="20">
      <formula>0</formula>
    </cfRule>
  </conditionalFormatting>
  <conditionalFormatting sqref="I41:AM50">
    <cfRule type="cellIs" dxfId="138" priority="19" operator="equal">
      <formula>0</formula>
    </cfRule>
  </conditionalFormatting>
  <conditionalFormatting sqref="J52:AL52">
    <cfRule type="expression" dxfId="137" priority="18">
      <formula>0</formula>
    </cfRule>
  </conditionalFormatting>
  <conditionalFormatting sqref="J52:AL52">
    <cfRule type="cellIs" dxfId="136" priority="17" operator="equal">
      <formula>0</formula>
    </cfRule>
  </conditionalFormatting>
  <conditionalFormatting sqref="I58:AM67">
    <cfRule type="expression" dxfId="135" priority="16">
      <formula>0</formula>
    </cfRule>
  </conditionalFormatting>
  <conditionalFormatting sqref="I58:AM67">
    <cfRule type="cellIs" dxfId="134" priority="15" operator="equal">
      <formula>0</formula>
    </cfRule>
  </conditionalFormatting>
  <conditionalFormatting sqref="I69:AL69">
    <cfRule type="expression" dxfId="133" priority="14">
      <formula>0</formula>
    </cfRule>
  </conditionalFormatting>
  <conditionalFormatting sqref="I69:AL69">
    <cfRule type="cellIs" dxfId="132" priority="13" operator="equal">
      <formula>0</formula>
    </cfRule>
  </conditionalFormatting>
  <conditionalFormatting sqref="C35">
    <cfRule type="expression" dxfId="131" priority="12">
      <formula>0</formula>
    </cfRule>
  </conditionalFormatting>
  <conditionalFormatting sqref="C35">
    <cfRule type="cellIs" dxfId="130" priority="11" operator="equal">
      <formula>0</formula>
    </cfRule>
  </conditionalFormatting>
  <conditionalFormatting sqref="C69">
    <cfRule type="expression" dxfId="129" priority="8">
      <formula>0</formula>
    </cfRule>
  </conditionalFormatting>
  <conditionalFormatting sqref="C69">
    <cfRule type="cellIs" dxfId="128" priority="7" operator="equal">
      <formula>0</formula>
    </cfRule>
  </conditionalFormatting>
  <conditionalFormatting sqref="C52">
    <cfRule type="expression" dxfId="127" priority="10">
      <formula>0</formula>
    </cfRule>
  </conditionalFormatting>
  <conditionalFormatting sqref="C52">
    <cfRule type="cellIs" dxfId="126" priority="9" operator="equal">
      <formula>0</formula>
    </cfRule>
  </conditionalFormatting>
  <conditionalFormatting sqref="I52">
    <cfRule type="expression" dxfId="125" priority="6">
      <formula>0</formula>
    </cfRule>
  </conditionalFormatting>
  <conditionalFormatting sqref="I52">
    <cfRule type="cellIs" dxfId="124" priority="5" operator="equal">
      <formula>0</formula>
    </cfRule>
  </conditionalFormatting>
  <conditionalFormatting sqref="AM52">
    <cfRule type="expression" dxfId="123" priority="4">
      <formula>0</formula>
    </cfRule>
  </conditionalFormatting>
  <conditionalFormatting sqref="AM52">
    <cfRule type="cellIs" dxfId="122" priority="3" operator="equal">
      <formula>0</formula>
    </cfRule>
  </conditionalFormatting>
  <conditionalFormatting sqref="AM69">
    <cfRule type="expression" dxfId="121" priority="2">
      <formula>0</formula>
    </cfRule>
  </conditionalFormatting>
  <conditionalFormatting sqref="AM69">
    <cfRule type="cellIs" dxfId="120" priority="1" operator="equal">
      <formula>0</formula>
    </cfRule>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2.5000000000000001E-2</v>
      </c>
      <c r="E3" s="8">
        <f>E35+E52+E69</f>
        <v>82496.294021055015</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37</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Variantenvergleich!W8</f>
        <v xml:space="preserve">Anschlusskosten bzw. Kos-
ten für Brennstofflager </v>
      </c>
      <c r="C15" s="4">
        <f>Variantenvergleich!X8</f>
        <v>3000</v>
      </c>
      <c r="D15" s="4">
        <f>Variantenvergleich!Y8</f>
        <v>30</v>
      </c>
      <c r="E15" s="4">
        <f>Variantenvergleich!Z8</f>
        <v>3.5000000000000003E-2</v>
      </c>
      <c r="F15" s="4">
        <f>Variantenvergleich!AA8</f>
        <v>0</v>
      </c>
      <c r="I15" s="5">
        <f>C15</f>
        <v>3000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-8420.3811141078822</v>
      </c>
      <c r="AP15" s="6">
        <f t="shared" ref="AP15:AP33" si="2">IF(OR(C15=0,D15&lt;2),"---",D15-MOD(AM$14,D15))</f>
        <v>30</v>
      </c>
    </row>
    <row r="16" spans="1:42" ht="12" customHeight="1" x14ac:dyDescent="0.2">
      <c r="A16" s="7">
        <v>2</v>
      </c>
      <c r="B16" s="4" t="str">
        <f>Variantenvergleich!W9</f>
        <v xml:space="preserve">Kosten für zusätzliche bau-
liche Maßnahmen </v>
      </c>
      <c r="C16" s="4">
        <f>Variantenvergleich!X9</f>
        <v>2500</v>
      </c>
      <c r="D16" s="4">
        <f>Variantenvergleich!Y9</f>
        <v>50</v>
      </c>
      <c r="E16" s="4">
        <f>Variantenvergleich!Z9</f>
        <v>3.5000000000000003E-2</v>
      </c>
      <c r="F16" s="4">
        <f>Variantenvergleich!AA9</f>
        <v>0</v>
      </c>
      <c r="I16" s="5">
        <f t="shared" ref="I16:I33" si="3">C16</f>
        <v>2500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-2806.7937047026271</v>
      </c>
      <c r="AO16" s="5">
        <f t="shared" si="1"/>
        <v>-2806.7937047026271</v>
      </c>
      <c r="AP16" s="6">
        <f t="shared" si="2"/>
        <v>20</v>
      </c>
    </row>
    <row r="17" spans="1:42" ht="12" customHeight="1" x14ac:dyDescent="0.2">
      <c r="A17" s="7">
        <v>3</v>
      </c>
      <c r="B17" s="4" t="str">
        <f>Variantenvergleich!W10</f>
        <v xml:space="preserve">Wärmebereitsteller </v>
      </c>
      <c r="C17" s="4">
        <f>Variantenvergleich!X10</f>
        <v>7000</v>
      </c>
      <c r="D17" s="4">
        <f>Variantenvergleich!Y10</f>
        <v>18</v>
      </c>
      <c r="E17" s="4">
        <f>Variantenvergleich!Z10</f>
        <v>3.5000000000000003E-2</v>
      </c>
      <c r="F17" s="4">
        <f>Variantenvergleich!AA10</f>
        <v>0</v>
      </c>
      <c r="I17" s="5">
        <f t="shared" si="3"/>
        <v>7000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13002.424368606877</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-6549.1853109727972</v>
      </c>
      <c r="AO17" s="5">
        <f t="shared" si="1"/>
        <v>-6549.1853109727972</v>
      </c>
      <c r="AP17" s="6">
        <f t="shared" si="2"/>
        <v>6</v>
      </c>
    </row>
    <row r="18" spans="1:42" ht="12" customHeight="1" x14ac:dyDescent="0.2">
      <c r="A18" s="7">
        <v>4</v>
      </c>
      <c r="B18" s="4" t="str">
        <f>Variantenvergleich!W11</f>
        <v>Abgasanlage</v>
      </c>
      <c r="C18" s="4">
        <f>Variantenvergleich!X11</f>
        <v>1500</v>
      </c>
      <c r="D18" s="4">
        <f>Variantenvergleich!Y11</f>
        <v>50</v>
      </c>
      <c r="E18" s="4">
        <f>Variantenvergleich!Z11</f>
        <v>3.5000000000000003E-2</v>
      </c>
      <c r="F18" s="4">
        <f>Variantenvergleich!AA11</f>
        <v>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-1684.0762228215763</v>
      </c>
      <c r="AO18" s="5">
        <f t="shared" si="1"/>
        <v>-1684.0762228215763</v>
      </c>
      <c r="AP18" s="6">
        <f t="shared" si="2"/>
        <v>20</v>
      </c>
    </row>
    <row r="19" spans="1:42" ht="12" customHeight="1" x14ac:dyDescent="0.2">
      <c r="A19" s="7">
        <v>5</v>
      </c>
      <c r="B19" s="4" t="str">
        <f>Variantenvergleich!W12</f>
        <v>Brauchwasserspeicher</v>
      </c>
      <c r="C19" s="4">
        <f>Variantenvergleich!X12</f>
        <v>1500</v>
      </c>
      <c r="D19" s="4">
        <f>Variantenvergleich!Y12</f>
        <v>15</v>
      </c>
      <c r="E19" s="4">
        <f>Variantenvergleich!Z12</f>
        <v>2.5000000000000001E-2</v>
      </c>
      <c r="F19" s="4">
        <f>Variantenvergleich!AA12</f>
        <v>100</v>
      </c>
      <c r="I19" s="5">
        <f t="shared" si="3"/>
        <v>1500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2317.2770663969768</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209.75675790817877</v>
      </c>
      <c r="AO19" s="5">
        <f t="shared" si="1"/>
        <v>-3146.351368622682</v>
      </c>
      <c r="AP19" s="6">
        <f t="shared" si="2"/>
        <v>15</v>
      </c>
    </row>
    <row r="20" spans="1:42" ht="12" customHeight="1" x14ac:dyDescent="0.2">
      <c r="A20" s="7">
        <v>6</v>
      </c>
      <c r="B20" s="4">
        <f>Variantenvergleich!W13</f>
        <v>0</v>
      </c>
      <c r="C20" s="4">
        <f>Variantenvergleich!X13</f>
        <v>0</v>
      </c>
      <c r="D20" s="4">
        <f>Variantenvergleich!Y13</f>
        <v>0</v>
      </c>
      <c r="E20" s="4">
        <f>Variantenvergleich!Z13</f>
        <v>0</v>
      </c>
      <c r="F20" s="4">
        <f>Variantenvergleich!AA13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t="str">
        <f>Variantenvergleich!W14</f>
        <v xml:space="preserve">Installation, Montage, Mate-
rial </v>
      </c>
      <c r="C21" s="4">
        <f>Variantenvergleich!X14</f>
        <v>3300</v>
      </c>
      <c r="D21" s="4">
        <f>Variantenvergleich!Y14</f>
        <v>18</v>
      </c>
      <c r="E21" s="4">
        <f>Variantenvergleich!Z14</f>
        <v>3.5000000000000003E-2</v>
      </c>
      <c r="F21" s="4">
        <f>Variantenvergleich!AA14</f>
        <v>0</v>
      </c>
      <c r="I21" s="5">
        <f t="shared" si="3"/>
        <v>3300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6129.7143452003847</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-3087.4730751728898</v>
      </c>
      <c r="AO21" s="5">
        <f t="shared" si="1"/>
        <v>-3087.4730751728898</v>
      </c>
      <c r="AP21" s="6">
        <f t="shared" si="2"/>
        <v>6</v>
      </c>
    </row>
    <row r="22" spans="1:42" ht="12" customHeight="1" x14ac:dyDescent="0.2">
      <c r="A22" s="7">
        <v>8</v>
      </c>
      <c r="B22" s="4" t="str">
        <f>Variantenvergleich!W15</f>
        <v>Förderung</v>
      </c>
      <c r="C22" s="4">
        <f>Variantenvergleich!X15</f>
        <v>-2500</v>
      </c>
      <c r="D22" s="4">
        <f>Variantenvergleich!Y15</f>
        <v>0</v>
      </c>
      <c r="E22" s="4">
        <f>Variantenvergleich!Z15</f>
        <v>0</v>
      </c>
      <c r="F22" s="4">
        <f>Variantenvergleich!AA15</f>
        <v>0</v>
      </c>
      <c r="I22" s="5">
        <f t="shared" si="3"/>
        <v>-2500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Variantenvergleich!W16</f>
        <v>0</v>
      </c>
      <c r="C23" s="4">
        <f>Variantenvergleich!X16</f>
        <v>0</v>
      </c>
      <c r="D23" s="4">
        <f>Variantenvergleich!Y16</f>
        <v>0</v>
      </c>
      <c r="E23" s="4">
        <f>Variantenvergleich!Z16</f>
        <v>0</v>
      </c>
      <c r="F23" s="4">
        <f>Variantenvergleich!AA16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Variantenvergleich!W17</f>
        <v>0</v>
      </c>
      <c r="C24" s="4">
        <f>Variantenvergleich!X17</f>
        <v>0</v>
      </c>
      <c r="D24" s="4">
        <f>Variantenvergleich!Y17</f>
        <v>0</v>
      </c>
      <c r="E24" s="4">
        <f>Variantenvergleich!Z17</f>
        <v>0</v>
      </c>
      <c r="F24" s="4">
        <f>Variantenvergleich!AA17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Variantenvergleich!W18</f>
        <v>0</v>
      </c>
      <c r="C25" s="4">
        <f>Variantenvergleich!X18</f>
        <v>0</v>
      </c>
      <c r="D25" s="4">
        <f>Variantenvergleich!Y18</f>
        <v>0</v>
      </c>
      <c r="E25" s="4">
        <f>Variantenvergleich!Z18</f>
        <v>0</v>
      </c>
      <c r="F25" s="4">
        <f>Variantenvergleich!AA18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Variantenvergleich!W19</f>
        <v>0</v>
      </c>
      <c r="C26" s="4">
        <f>Variantenvergleich!X19</f>
        <v>0</v>
      </c>
      <c r="D26" s="4">
        <f>Variantenvergleich!Y19</f>
        <v>0</v>
      </c>
      <c r="E26" s="4">
        <f>Variantenvergleich!Z19</f>
        <v>0</v>
      </c>
      <c r="F26" s="4">
        <f>Variantenvergleich!AA19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Variantenvergleich!W20</f>
        <v>0</v>
      </c>
      <c r="C27" s="4">
        <f>Variantenvergleich!X20</f>
        <v>0</v>
      </c>
      <c r="D27" s="4">
        <f>Variantenvergleich!Y20</f>
        <v>0</v>
      </c>
      <c r="E27" s="4">
        <f>Variantenvergleich!Z20</f>
        <v>0</v>
      </c>
      <c r="F27" s="4">
        <f>Variantenvergleich!AA20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Variantenvergleich!W21</f>
        <v>0</v>
      </c>
      <c r="C28" s="4">
        <f>Variantenvergleich!X21</f>
        <v>0</v>
      </c>
      <c r="D28" s="4">
        <f>Variantenvergleich!Y21</f>
        <v>0</v>
      </c>
      <c r="E28" s="4">
        <f>Variantenvergleich!Z21</f>
        <v>0</v>
      </c>
      <c r="F28" s="4">
        <f>Variantenvergleich!AA21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Variantenvergleich!W22</f>
        <v>0</v>
      </c>
      <c r="C29" s="4">
        <f>Variantenvergleich!X22</f>
        <v>0</v>
      </c>
      <c r="D29" s="4">
        <f>Variantenvergleich!Y22</f>
        <v>0</v>
      </c>
      <c r="E29" s="4">
        <f>Variantenvergleich!Z22</f>
        <v>0</v>
      </c>
      <c r="F29" s="4">
        <f>Variantenvergleich!AA22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Variantenvergleich!W23</f>
        <v>0</v>
      </c>
      <c r="C30" s="4">
        <f>Variantenvergleich!X23</f>
        <v>0</v>
      </c>
      <c r="D30" s="4">
        <f>Variantenvergleich!Y23</f>
        <v>0</v>
      </c>
      <c r="E30" s="4">
        <f>Variantenvergleich!Z23</f>
        <v>0</v>
      </c>
      <c r="F30" s="4">
        <f>Variantenvergleich!AA23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Variantenvergleich!W24</f>
        <v>0</v>
      </c>
      <c r="C31" s="4">
        <f>Variantenvergleich!X24</f>
        <v>0</v>
      </c>
      <c r="D31" s="4">
        <f>Variantenvergleich!Y24</f>
        <v>0</v>
      </c>
      <c r="E31" s="4">
        <f>Variantenvergleich!Z24</f>
        <v>0</v>
      </c>
      <c r="F31" s="4">
        <f>Variantenvergleich!AA24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Variantenvergleich!W25</f>
        <v>0</v>
      </c>
      <c r="C32" s="4">
        <f>Variantenvergleich!X25</f>
        <v>0</v>
      </c>
      <c r="D32" s="4">
        <f>Variantenvergleich!Y25</f>
        <v>0</v>
      </c>
      <c r="E32" s="4">
        <f>Variantenvergleich!Z25</f>
        <v>0</v>
      </c>
      <c r="F32" s="4">
        <f>Variantenvergleich!AA25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Variantenvergleich!W26</f>
        <v>0</v>
      </c>
      <c r="C33" s="4">
        <f>Variantenvergleich!X26</f>
        <v>0</v>
      </c>
      <c r="D33" s="4">
        <f>Variantenvergleich!Y26</f>
        <v>0</v>
      </c>
      <c r="E33" s="4">
        <f>Variantenvergleich!Z26</f>
        <v>0</v>
      </c>
      <c r="F33" s="4">
        <f>Variantenvergleich!AA26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16300</v>
      </c>
      <c r="D35" s="11" t="s">
        <v>10</v>
      </c>
      <c r="E35" s="12">
        <f>I35+NPV($C$3,J35:AM35)</f>
        <v>23531.679332848329</v>
      </c>
      <c r="I35" s="5">
        <f t="shared" ref="I35:AM35" si="8">SUM(I15:I33)</f>
        <v>16300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2317.2770663969768</v>
      </c>
      <c r="Y35" s="5">
        <f t="shared" si="8"/>
        <v>0</v>
      </c>
      <c r="Z35" s="5">
        <f t="shared" si="8"/>
        <v>0</v>
      </c>
      <c r="AA35" s="5">
        <f t="shared" si="8"/>
        <v>19132.138713807261</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-13917.77155576171</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Variantenvergleich!W32</f>
        <v>Energiekosten</v>
      </c>
      <c r="C41" s="4">
        <f>Variantenvergleich!X32</f>
        <v>1326</v>
      </c>
      <c r="D41" s="4">
        <f>Variantenvergleich!Y32</f>
        <v>1</v>
      </c>
      <c r="E41" s="4">
        <f>Variantenvergleich!Z32</f>
        <v>2.7E-2</v>
      </c>
      <c r="I41" s="5">
        <v>0</v>
      </c>
      <c r="J41" s="5">
        <f>IF($C41=0,0,IF(MOD(J$14,$D41)=0,$C41*(1+$E41)^J$14,0))</f>
        <v>1361.8019999999999</v>
      </c>
      <c r="K41" s="5">
        <f t="shared" ref="K41:AL50" si="9">IF($C41=0,0,IF(MOD(K$14,$D41)=0,$C41*(1+$E41)^K$14,0))</f>
        <v>1398.5706539999996</v>
      </c>
      <c r="L41" s="5">
        <f t="shared" si="9"/>
        <v>1436.3320616579997</v>
      </c>
      <c r="M41" s="5">
        <f t="shared" si="9"/>
        <v>1475.1130273227654</v>
      </c>
      <c r="N41" s="5">
        <f t="shared" si="9"/>
        <v>1514.94107906048</v>
      </c>
      <c r="O41" s="5">
        <f t="shared" si="9"/>
        <v>1555.8444881951127</v>
      </c>
      <c r="P41" s="5">
        <f t="shared" si="9"/>
        <v>1597.8522893763807</v>
      </c>
      <c r="Q41" s="5">
        <f t="shared" si="9"/>
        <v>1640.9943011895427</v>
      </c>
      <c r="R41" s="5">
        <f t="shared" si="9"/>
        <v>1685.3011473216602</v>
      </c>
      <c r="S41" s="5">
        <f t="shared" si="9"/>
        <v>1730.804278299345</v>
      </c>
      <c r="T41" s="5">
        <f t="shared" si="9"/>
        <v>1777.5359938134272</v>
      </c>
      <c r="U41" s="5">
        <f t="shared" si="9"/>
        <v>1825.5294656463896</v>
      </c>
      <c r="V41" s="5">
        <f t="shared" si="9"/>
        <v>1874.8187612188417</v>
      </c>
      <c r="W41" s="5">
        <f t="shared" si="9"/>
        <v>1925.4388677717504</v>
      </c>
      <c r="X41" s="5">
        <f t="shared" si="9"/>
        <v>1977.4257172015875</v>
      </c>
      <c r="Y41" s="5">
        <f t="shared" si="9"/>
        <v>2030.81621156603</v>
      </c>
      <c r="Z41" s="5">
        <f t="shared" si="9"/>
        <v>2085.6482492783125</v>
      </c>
      <c r="AA41" s="5">
        <f t="shared" si="9"/>
        <v>2141.9607520088271</v>
      </c>
      <c r="AB41" s="5">
        <f t="shared" si="9"/>
        <v>2199.7936923130651</v>
      </c>
      <c r="AC41" s="5">
        <f t="shared" si="9"/>
        <v>2259.1881220055175</v>
      </c>
      <c r="AD41" s="5">
        <f t="shared" si="9"/>
        <v>2320.1862012996662</v>
      </c>
      <c r="AE41" s="5">
        <f t="shared" si="9"/>
        <v>2382.8312287347571</v>
      </c>
      <c r="AF41" s="5">
        <f t="shared" si="9"/>
        <v>2447.1676719105953</v>
      </c>
      <c r="AG41" s="5">
        <f t="shared" si="9"/>
        <v>2513.2411990521809</v>
      </c>
      <c r="AH41" s="5">
        <f t="shared" si="9"/>
        <v>2581.0987114265895</v>
      </c>
      <c r="AI41" s="5">
        <f t="shared" si="9"/>
        <v>2650.7883766351074</v>
      </c>
      <c r="AJ41" s="5">
        <f t="shared" si="9"/>
        <v>2722.3596628042551</v>
      </c>
      <c r="AK41" s="5">
        <f t="shared" si="9"/>
        <v>2795.86337369997</v>
      </c>
      <c r="AL41" s="5">
        <f t="shared" si="9"/>
        <v>2871.3516847898686</v>
      </c>
      <c r="AM41" s="5">
        <f t="shared" ref="AM41:AM50" si="10">IF($C41=0,0,IF(MOD(AM$14,$D41)=0,$C41*(1+$E41)^AM$14,0))</f>
        <v>2948.8781802791946</v>
      </c>
    </row>
    <row r="42" spans="1:42" ht="12" customHeight="1" x14ac:dyDescent="0.2">
      <c r="A42" s="7">
        <v>2</v>
      </c>
      <c r="B42" s="4">
        <f>Variantenvergleich!W33</f>
        <v>0</v>
      </c>
      <c r="C42" s="4">
        <f>Variantenvergleich!X33</f>
        <v>0</v>
      </c>
      <c r="D42" s="4">
        <f>Variantenvergleich!Y33</f>
        <v>0</v>
      </c>
      <c r="E42" s="4">
        <f>Variantenvergleich!Z33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Variantenvergleich!W34</f>
        <v>0</v>
      </c>
      <c r="C43" s="4">
        <f>Variantenvergleich!X34</f>
        <v>0</v>
      </c>
      <c r="D43" s="4">
        <f>Variantenvergleich!Y34</f>
        <v>0</v>
      </c>
      <c r="E43" s="4">
        <f>Variantenvergleich!Z34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Variantenvergleich!W35</f>
        <v>0</v>
      </c>
      <c r="C44" s="4">
        <f>Variantenvergleich!X35</f>
        <v>0</v>
      </c>
      <c r="D44" s="4">
        <f>Variantenvergleich!Y35</f>
        <v>0</v>
      </c>
      <c r="E44" s="4">
        <f>Variantenvergleich!Z35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Variantenvergleich!W36</f>
        <v>0</v>
      </c>
      <c r="C45" s="4">
        <f>Variantenvergleich!X36</f>
        <v>0</v>
      </c>
      <c r="D45" s="4">
        <f>Variantenvergleich!Y36</f>
        <v>0</v>
      </c>
      <c r="E45" s="4">
        <f>Variantenvergleich!Z36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Variantenvergleich!W37</f>
        <v>0</v>
      </c>
      <c r="C46" s="4">
        <f>Variantenvergleich!X37</f>
        <v>0</v>
      </c>
      <c r="D46" s="4">
        <f>Variantenvergleich!Y37</f>
        <v>0</v>
      </c>
      <c r="E46" s="4">
        <f>Variantenvergleich!Z37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Variantenvergleich!W38</f>
        <v>0</v>
      </c>
      <c r="C47" s="4">
        <f>Variantenvergleich!X38</f>
        <v>0</v>
      </c>
      <c r="D47" s="4">
        <f>Variantenvergleich!Y38</f>
        <v>0</v>
      </c>
      <c r="E47" s="4">
        <f>Variantenvergleich!Z38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Variantenvergleich!W39</f>
        <v>0</v>
      </c>
      <c r="C48" s="4">
        <f>Variantenvergleich!X39</f>
        <v>0</v>
      </c>
      <c r="D48" s="4">
        <f>Variantenvergleich!Y39</f>
        <v>0</v>
      </c>
      <c r="E48" s="4">
        <f>Variantenvergleich!Z39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Variantenvergleich!W40</f>
        <v>0</v>
      </c>
      <c r="C49" s="4">
        <f>Variantenvergleich!X40</f>
        <v>0</v>
      </c>
      <c r="D49" s="4">
        <f>Variantenvergleich!Y40</f>
        <v>0</v>
      </c>
      <c r="E49" s="4">
        <f>Variantenvergleich!Z40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Variantenvergleich!W41</f>
        <v>0</v>
      </c>
      <c r="C50" s="4">
        <f>Variantenvergleich!X41</f>
        <v>0</v>
      </c>
      <c r="D50" s="4">
        <f>Variantenvergleich!Y41</f>
        <v>0</v>
      </c>
      <c r="E50" s="4">
        <f>Variantenvergleich!Z41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1326</v>
      </c>
      <c r="D52" s="11" t="s">
        <v>10</v>
      </c>
      <c r="E52" s="14">
        <f>NPV($C$3,J52:AM52)</f>
        <v>41006.108345101391</v>
      </c>
      <c r="I52" s="5">
        <v>0</v>
      </c>
      <c r="J52" s="5">
        <f t="shared" ref="J52:AM52" si="13">SUM(J41:J51)</f>
        <v>1361.8019999999999</v>
      </c>
      <c r="K52" s="5">
        <f t="shared" si="13"/>
        <v>1398.5706539999996</v>
      </c>
      <c r="L52" s="5">
        <f t="shared" si="13"/>
        <v>1436.3320616579997</v>
      </c>
      <c r="M52" s="5">
        <f t="shared" si="13"/>
        <v>1475.1130273227654</v>
      </c>
      <c r="N52" s="5">
        <f t="shared" si="13"/>
        <v>1514.94107906048</v>
      </c>
      <c r="O52" s="5">
        <f t="shared" si="13"/>
        <v>1555.8444881951127</v>
      </c>
      <c r="P52" s="5">
        <f t="shared" si="13"/>
        <v>1597.8522893763807</v>
      </c>
      <c r="Q52" s="5">
        <f t="shared" si="13"/>
        <v>1640.9943011895427</v>
      </c>
      <c r="R52" s="5">
        <f t="shared" si="13"/>
        <v>1685.3011473216602</v>
      </c>
      <c r="S52" s="5">
        <f t="shared" si="13"/>
        <v>1730.804278299345</v>
      </c>
      <c r="T52" s="5">
        <f t="shared" si="13"/>
        <v>1777.5359938134272</v>
      </c>
      <c r="U52" s="5">
        <f t="shared" si="13"/>
        <v>1825.5294656463896</v>
      </c>
      <c r="V52" s="5">
        <f t="shared" si="13"/>
        <v>1874.8187612188417</v>
      </c>
      <c r="W52" s="5">
        <f t="shared" si="13"/>
        <v>1925.4388677717504</v>
      </c>
      <c r="X52" s="5">
        <f t="shared" si="13"/>
        <v>1977.4257172015875</v>
      </c>
      <c r="Y52" s="5">
        <f t="shared" si="13"/>
        <v>2030.81621156603</v>
      </c>
      <c r="Z52" s="5">
        <f t="shared" si="13"/>
        <v>2085.6482492783125</v>
      </c>
      <c r="AA52" s="5">
        <f t="shared" si="13"/>
        <v>2141.9607520088271</v>
      </c>
      <c r="AB52" s="5">
        <f t="shared" si="13"/>
        <v>2199.7936923130651</v>
      </c>
      <c r="AC52" s="5">
        <f t="shared" si="13"/>
        <v>2259.1881220055175</v>
      </c>
      <c r="AD52" s="5">
        <f t="shared" si="13"/>
        <v>2320.1862012996662</v>
      </c>
      <c r="AE52" s="5">
        <f t="shared" si="13"/>
        <v>2382.8312287347571</v>
      </c>
      <c r="AF52" s="5">
        <f t="shared" si="13"/>
        <v>2447.1676719105953</v>
      </c>
      <c r="AG52" s="5">
        <f t="shared" si="13"/>
        <v>2513.2411990521809</v>
      </c>
      <c r="AH52" s="5">
        <f t="shared" si="13"/>
        <v>2581.0987114265895</v>
      </c>
      <c r="AI52" s="5">
        <f t="shared" si="13"/>
        <v>2650.7883766351074</v>
      </c>
      <c r="AJ52" s="5">
        <f t="shared" si="13"/>
        <v>2722.3596628042551</v>
      </c>
      <c r="AK52" s="5">
        <f t="shared" si="13"/>
        <v>2795.86337369997</v>
      </c>
      <c r="AL52" s="5">
        <f t="shared" si="13"/>
        <v>2871.3516847898686</v>
      </c>
      <c r="AM52" s="5">
        <f t="shared" si="13"/>
        <v>2948.8781802791946</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Variantenvergleich!W47</f>
        <v>Instandhaltung Materialkosten</v>
      </c>
      <c r="C58" s="4">
        <f>Variantenvergleich!X47</f>
        <v>218</v>
      </c>
      <c r="D58" s="4">
        <f>Variantenvergleich!Y47</f>
        <v>1</v>
      </c>
      <c r="E58" s="4">
        <f>Variantenvergleich!Z47</f>
        <v>2.5000000000000001E-2</v>
      </c>
      <c r="I58" s="5">
        <v>0</v>
      </c>
      <c r="J58" s="5">
        <f>IF($C58=0,0,IF(MOD(J$14,$D58)=0,$C58*(1+$E58)^J$14,0))</f>
        <v>223.45</v>
      </c>
      <c r="K58" s="5">
        <f t="shared" ref="K58:AM67" si="14">IF($C58=0,0,IF(MOD(K$14,$D58)=0,$C58*(1+$E58)^K$14,0))</f>
        <v>229.03625</v>
      </c>
      <c r="L58" s="5">
        <f t="shared" si="14"/>
        <v>234.76215624999998</v>
      </c>
      <c r="M58" s="5">
        <f t="shared" si="14"/>
        <v>240.63121015624995</v>
      </c>
      <c r="N58" s="5">
        <f t="shared" si="14"/>
        <v>246.64699041015618</v>
      </c>
      <c r="O58" s="5">
        <f t="shared" si="14"/>
        <v>252.81316517041006</v>
      </c>
      <c r="P58" s="5">
        <f t="shared" si="14"/>
        <v>259.1334942996703</v>
      </c>
      <c r="Q58" s="5">
        <f t="shared" si="14"/>
        <v>265.61183165716204</v>
      </c>
      <c r="R58" s="5">
        <f t="shared" si="14"/>
        <v>272.25212744859107</v>
      </c>
      <c r="S58" s="5">
        <f t="shared" si="14"/>
        <v>279.05843063480586</v>
      </c>
      <c r="T58" s="5">
        <f t="shared" si="14"/>
        <v>286.03489140067597</v>
      </c>
      <c r="U58" s="5">
        <f t="shared" si="14"/>
        <v>293.18576368569285</v>
      </c>
      <c r="V58" s="5">
        <f t="shared" si="14"/>
        <v>300.51540777783515</v>
      </c>
      <c r="W58" s="5">
        <f t="shared" si="14"/>
        <v>308.02829297228101</v>
      </c>
      <c r="X58" s="5">
        <f t="shared" si="14"/>
        <v>315.72900029658808</v>
      </c>
      <c r="Y58" s="5">
        <f t="shared" si="14"/>
        <v>323.62222530400277</v>
      </c>
      <c r="Z58" s="5">
        <f t="shared" si="14"/>
        <v>331.71278093660277</v>
      </c>
      <c r="AA58" s="5">
        <f t="shared" si="14"/>
        <v>340.00560046001789</v>
      </c>
      <c r="AB58" s="5">
        <f t="shared" si="14"/>
        <v>348.50574047151832</v>
      </c>
      <c r="AC58" s="5">
        <f t="shared" si="14"/>
        <v>357.21838398330624</v>
      </c>
      <c r="AD58" s="5">
        <f t="shared" si="14"/>
        <v>366.14884358288884</v>
      </c>
      <c r="AE58" s="5">
        <f t="shared" si="14"/>
        <v>375.30256467246107</v>
      </c>
      <c r="AF58" s="5">
        <f t="shared" si="14"/>
        <v>384.6851287892726</v>
      </c>
      <c r="AG58" s="5">
        <f t="shared" si="14"/>
        <v>394.30225700900439</v>
      </c>
      <c r="AH58" s="5">
        <f t="shared" si="14"/>
        <v>404.15981343422942</v>
      </c>
      <c r="AI58" s="5">
        <f t="shared" si="14"/>
        <v>414.26380877008512</v>
      </c>
      <c r="AJ58" s="5">
        <f t="shared" si="14"/>
        <v>424.62040398933726</v>
      </c>
      <c r="AK58" s="5">
        <f t="shared" si="14"/>
        <v>435.23591408907066</v>
      </c>
      <c r="AL58" s="5">
        <f t="shared" si="14"/>
        <v>446.11681194129744</v>
      </c>
      <c r="AM58" s="5">
        <f t="shared" si="14"/>
        <v>457.26973223982981</v>
      </c>
    </row>
    <row r="59" spans="1:42" ht="12" customHeight="1" x14ac:dyDescent="0.2">
      <c r="A59" s="7">
        <v>2</v>
      </c>
      <c r="B59" s="4" t="str">
        <f>Variantenvergleich!W48</f>
        <v xml:space="preserve">Instandhaltung Personalkosten </v>
      </c>
      <c r="C59" s="4">
        <f>Variantenvergleich!X48</f>
        <v>160</v>
      </c>
      <c r="D59" s="4">
        <f>Variantenvergleich!Y48</f>
        <v>1</v>
      </c>
      <c r="E59" s="4">
        <f>Variantenvergleich!Z48</f>
        <v>3.2000000000000001E-2</v>
      </c>
      <c r="I59" s="5">
        <v>0</v>
      </c>
      <c r="J59" s="5">
        <f t="shared" ref="J59:Y67" si="15">IF($C59=0,0,IF(MOD(J$14,$D59)=0,$C59*(1+$E59)^J$14,0))</f>
        <v>165.12</v>
      </c>
      <c r="K59" s="5">
        <f t="shared" si="15"/>
        <v>170.40384</v>
      </c>
      <c r="L59" s="5">
        <f t="shared" si="15"/>
        <v>175.85676287999999</v>
      </c>
      <c r="M59" s="5">
        <f t="shared" si="15"/>
        <v>181.48417929215998</v>
      </c>
      <c r="N59" s="5">
        <f t="shared" si="15"/>
        <v>187.29167302950913</v>
      </c>
      <c r="O59" s="5">
        <f t="shared" si="15"/>
        <v>193.28500656645338</v>
      </c>
      <c r="P59" s="5">
        <f t="shared" si="15"/>
        <v>199.47012677657989</v>
      </c>
      <c r="Q59" s="5">
        <f t="shared" si="15"/>
        <v>205.85317083343045</v>
      </c>
      <c r="R59" s="5">
        <f t="shared" si="15"/>
        <v>212.44047230010025</v>
      </c>
      <c r="S59" s="5">
        <f t="shared" si="15"/>
        <v>219.23856741370344</v>
      </c>
      <c r="T59" s="5">
        <f t="shared" si="15"/>
        <v>226.25420157094194</v>
      </c>
      <c r="U59" s="5">
        <f t="shared" si="15"/>
        <v>233.49433602121209</v>
      </c>
      <c r="V59" s="5">
        <f t="shared" si="15"/>
        <v>240.96615477389091</v>
      </c>
      <c r="W59" s="5">
        <f t="shared" si="15"/>
        <v>248.67707172665536</v>
      </c>
      <c r="X59" s="5">
        <f t="shared" si="15"/>
        <v>256.63473802190828</v>
      </c>
      <c r="Y59" s="5">
        <f t="shared" si="15"/>
        <v>264.84704963860941</v>
      </c>
      <c r="Z59" s="5">
        <f t="shared" si="14"/>
        <v>273.32215522704496</v>
      </c>
      <c r="AA59" s="5">
        <f t="shared" si="14"/>
        <v>282.06846419431037</v>
      </c>
      <c r="AB59" s="5">
        <f t="shared" si="14"/>
        <v>291.09465504852824</v>
      </c>
      <c r="AC59" s="5">
        <f t="shared" si="14"/>
        <v>300.40968401008121</v>
      </c>
      <c r="AD59" s="5">
        <f t="shared" si="14"/>
        <v>310.02279389840385</v>
      </c>
      <c r="AE59" s="5">
        <f t="shared" si="14"/>
        <v>319.94352330315269</v>
      </c>
      <c r="AF59" s="5">
        <f t="shared" si="14"/>
        <v>330.18171604885356</v>
      </c>
      <c r="AG59" s="5">
        <f t="shared" si="14"/>
        <v>340.74753096241687</v>
      </c>
      <c r="AH59" s="5">
        <f t="shared" si="14"/>
        <v>351.65145195321429</v>
      </c>
      <c r="AI59" s="5">
        <f t="shared" si="14"/>
        <v>362.90429841571711</v>
      </c>
      <c r="AJ59" s="5">
        <f t="shared" si="14"/>
        <v>374.51723596502001</v>
      </c>
      <c r="AK59" s="5">
        <f t="shared" si="14"/>
        <v>386.50178751590067</v>
      </c>
      <c r="AL59" s="5">
        <f t="shared" si="14"/>
        <v>398.86984471640949</v>
      </c>
      <c r="AM59" s="5">
        <f t="shared" si="14"/>
        <v>411.63367974733455</v>
      </c>
    </row>
    <row r="60" spans="1:42" ht="12" customHeight="1" x14ac:dyDescent="0.2">
      <c r="A60" s="7">
        <v>3</v>
      </c>
      <c r="B60" s="4" t="str">
        <f>Variantenvergleich!W49</f>
        <v>Rauchfangkehrer</v>
      </c>
      <c r="C60" s="4">
        <f>Variantenvergleich!X49</f>
        <v>90</v>
      </c>
      <c r="D60" s="4">
        <f>Variantenvergleich!Y49</f>
        <v>1</v>
      </c>
      <c r="E60" s="4">
        <f>Variantenvergleich!Z49</f>
        <v>3.2000000000000001E-2</v>
      </c>
      <c r="I60" s="5">
        <v>0</v>
      </c>
      <c r="J60" s="5">
        <f t="shared" si="15"/>
        <v>92.88</v>
      </c>
      <c r="K60" s="5">
        <f t="shared" si="14"/>
        <v>95.852159999999998</v>
      </c>
      <c r="L60" s="5">
        <f t="shared" si="14"/>
        <v>98.91942911999999</v>
      </c>
      <c r="M60" s="5">
        <f t="shared" si="14"/>
        <v>102.08485085183999</v>
      </c>
      <c r="N60" s="5">
        <f t="shared" si="14"/>
        <v>105.35156607909889</v>
      </c>
      <c r="O60" s="5">
        <f t="shared" si="14"/>
        <v>108.72281619363004</v>
      </c>
      <c r="P60" s="5">
        <f t="shared" si="14"/>
        <v>112.20194631182618</v>
      </c>
      <c r="Q60" s="5">
        <f t="shared" si="14"/>
        <v>115.79240859380464</v>
      </c>
      <c r="R60" s="5">
        <f t="shared" si="14"/>
        <v>119.49776566880639</v>
      </c>
      <c r="S60" s="5">
        <f t="shared" si="14"/>
        <v>123.32169417020819</v>
      </c>
      <c r="T60" s="5">
        <f t="shared" si="14"/>
        <v>127.26798838365484</v>
      </c>
      <c r="U60" s="5">
        <f t="shared" si="14"/>
        <v>131.3405640119318</v>
      </c>
      <c r="V60" s="5">
        <f t="shared" si="14"/>
        <v>135.54346206031363</v>
      </c>
      <c r="W60" s="5">
        <f t="shared" si="14"/>
        <v>139.88085284624364</v>
      </c>
      <c r="X60" s="5">
        <f t="shared" si="14"/>
        <v>144.35704013732342</v>
      </c>
      <c r="Y60" s="5">
        <f t="shared" si="14"/>
        <v>148.97646542171779</v>
      </c>
      <c r="Z60" s="5">
        <f t="shared" si="14"/>
        <v>153.74371231521278</v>
      </c>
      <c r="AA60" s="5">
        <f t="shared" si="14"/>
        <v>158.66351110929958</v>
      </c>
      <c r="AB60" s="5">
        <f t="shared" si="14"/>
        <v>163.74074346479713</v>
      </c>
      <c r="AC60" s="5">
        <f t="shared" si="14"/>
        <v>168.98044725567067</v>
      </c>
      <c r="AD60" s="5">
        <f t="shared" si="14"/>
        <v>174.38782156785214</v>
      </c>
      <c r="AE60" s="5">
        <f t="shared" si="14"/>
        <v>179.96823185802339</v>
      </c>
      <c r="AF60" s="5">
        <f t="shared" si="14"/>
        <v>185.7272152774801</v>
      </c>
      <c r="AG60" s="5">
        <f t="shared" si="14"/>
        <v>191.6704861663595</v>
      </c>
      <c r="AH60" s="5">
        <f t="shared" si="14"/>
        <v>197.80394172368304</v>
      </c>
      <c r="AI60" s="5">
        <f t="shared" si="14"/>
        <v>204.13366785884085</v>
      </c>
      <c r="AJ60" s="5">
        <f t="shared" si="14"/>
        <v>210.66594523032376</v>
      </c>
      <c r="AK60" s="5">
        <f t="shared" si="14"/>
        <v>217.40725547769415</v>
      </c>
      <c r="AL60" s="5">
        <f t="shared" si="14"/>
        <v>224.36428765298035</v>
      </c>
      <c r="AM60" s="5">
        <f t="shared" si="14"/>
        <v>231.54394485787569</v>
      </c>
    </row>
    <row r="61" spans="1:42" ht="12" customHeight="1" x14ac:dyDescent="0.2">
      <c r="A61" s="7">
        <v>4</v>
      </c>
      <c r="B61" s="4" t="str">
        <f>Variantenvergleich!W50</f>
        <v>Abgasmessung</v>
      </c>
      <c r="C61" s="4">
        <f>Variantenvergleich!X50</f>
        <v>50</v>
      </c>
      <c r="D61" s="4">
        <f>Variantenvergleich!Y50</f>
        <v>1</v>
      </c>
      <c r="E61" s="4">
        <f>Variantenvergleich!Z50</f>
        <v>3.2000000000000001E-2</v>
      </c>
      <c r="I61" s="5">
        <v>0</v>
      </c>
      <c r="J61" s="5">
        <f t="shared" si="15"/>
        <v>51.6</v>
      </c>
      <c r="K61" s="5">
        <f t="shared" si="14"/>
        <v>53.251199999999997</v>
      </c>
      <c r="L61" s="5">
        <f t="shared" si="14"/>
        <v>54.955238399999992</v>
      </c>
      <c r="M61" s="5">
        <f t="shared" si="14"/>
        <v>56.713806028799993</v>
      </c>
      <c r="N61" s="5">
        <f t="shared" si="14"/>
        <v>58.528647821721606</v>
      </c>
      <c r="O61" s="5">
        <f t="shared" si="14"/>
        <v>60.401564552016687</v>
      </c>
      <c r="P61" s="5">
        <f t="shared" si="14"/>
        <v>62.334414617681212</v>
      </c>
      <c r="Q61" s="5">
        <f t="shared" si="14"/>
        <v>64.329115885447024</v>
      </c>
      <c r="R61" s="5">
        <f t="shared" si="14"/>
        <v>66.387647593781324</v>
      </c>
      <c r="S61" s="5">
        <f t="shared" si="14"/>
        <v>68.512052316782331</v>
      </c>
      <c r="T61" s="5">
        <f t="shared" si="14"/>
        <v>70.704437990919359</v>
      </c>
      <c r="U61" s="5">
        <f t="shared" si="14"/>
        <v>72.966980006628773</v>
      </c>
      <c r="V61" s="5">
        <f t="shared" si="14"/>
        <v>75.30192336684091</v>
      </c>
      <c r="W61" s="5">
        <f t="shared" si="14"/>
        <v>77.711584914579802</v>
      </c>
      <c r="X61" s="5">
        <f t="shared" si="14"/>
        <v>80.19835563184634</v>
      </c>
      <c r="Y61" s="5">
        <f t="shared" si="14"/>
        <v>82.764703012065439</v>
      </c>
      <c r="Z61" s="5">
        <f t="shared" si="14"/>
        <v>85.41317350845155</v>
      </c>
      <c r="AA61" s="5">
        <f t="shared" si="14"/>
        <v>88.146395060721986</v>
      </c>
      <c r="AB61" s="5">
        <f t="shared" si="14"/>
        <v>90.967079702665075</v>
      </c>
      <c r="AC61" s="5">
        <f t="shared" si="14"/>
        <v>93.878026253150367</v>
      </c>
      <c r="AD61" s="5">
        <f t="shared" si="14"/>
        <v>96.882123093251195</v>
      </c>
      <c r="AE61" s="5">
        <f t="shared" si="14"/>
        <v>99.982351032235215</v>
      </c>
      <c r="AF61" s="5">
        <f t="shared" si="14"/>
        <v>103.18178626526672</v>
      </c>
      <c r="AG61" s="5">
        <f t="shared" si="14"/>
        <v>106.48360342575526</v>
      </c>
      <c r="AH61" s="5">
        <f t="shared" si="14"/>
        <v>109.89107873537947</v>
      </c>
      <c r="AI61" s="5">
        <f t="shared" si="14"/>
        <v>113.40759325491159</v>
      </c>
      <c r="AJ61" s="5">
        <f t="shared" si="14"/>
        <v>117.03663623906874</v>
      </c>
      <c r="AK61" s="5">
        <f t="shared" si="14"/>
        <v>120.78180859871897</v>
      </c>
      <c r="AL61" s="5">
        <f t="shared" si="14"/>
        <v>124.64682647387797</v>
      </c>
      <c r="AM61" s="5">
        <f t="shared" si="14"/>
        <v>128.63552492104205</v>
      </c>
    </row>
    <row r="62" spans="1:42" ht="12" customHeight="1" x14ac:dyDescent="0.2">
      <c r="A62" s="7">
        <v>5</v>
      </c>
      <c r="B62" s="4" t="str">
        <f>Variantenvergleich!W51</f>
        <v xml:space="preserve">Zählergebühr, Abrechnungs-kosten, 
Abfüllpauschale </v>
      </c>
      <c r="C62" s="4">
        <f>Variantenvergleich!X51</f>
        <v>40</v>
      </c>
      <c r="D62" s="4">
        <f>Variantenvergleich!Y51</f>
        <v>1</v>
      </c>
      <c r="E62" s="4">
        <f>Variantenvergleich!Z51</f>
        <v>3.5000000000000003E-2</v>
      </c>
      <c r="I62" s="5">
        <v>0</v>
      </c>
      <c r="J62" s="5">
        <f t="shared" si="15"/>
        <v>41.4</v>
      </c>
      <c r="K62" s="5">
        <f t="shared" si="14"/>
        <v>42.848999999999997</v>
      </c>
      <c r="L62" s="5">
        <f t="shared" si="14"/>
        <v>44.348714999999991</v>
      </c>
      <c r="M62" s="5">
        <f t="shared" si="14"/>
        <v>45.900920024999991</v>
      </c>
      <c r="N62" s="5">
        <f t="shared" si="14"/>
        <v>47.507452225874978</v>
      </c>
      <c r="O62" s="5">
        <f t="shared" si="14"/>
        <v>49.170213053780607</v>
      </c>
      <c r="P62" s="5">
        <f t="shared" si="14"/>
        <v>50.891170510662924</v>
      </c>
      <c r="Q62" s="5">
        <f t="shared" si="14"/>
        <v>52.672361478536118</v>
      </c>
      <c r="R62" s="5">
        <f t="shared" si="14"/>
        <v>54.51589413028487</v>
      </c>
      <c r="S62" s="5">
        <f t="shared" si="14"/>
        <v>56.42395042484484</v>
      </c>
      <c r="T62" s="5">
        <f t="shared" si="14"/>
        <v>58.398788689714408</v>
      </c>
      <c r="U62" s="5">
        <f t="shared" si="14"/>
        <v>60.442746293854412</v>
      </c>
      <c r="V62" s="5">
        <f t="shared" si="14"/>
        <v>62.558242414139301</v>
      </c>
      <c r="W62" s="5">
        <f t="shared" si="14"/>
        <v>64.74778089863419</v>
      </c>
      <c r="X62" s="5">
        <f t="shared" si="14"/>
        <v>67.013953230086372</v>
      </c>
      <c r="Y62" s="5">
        <f t="shared" si="14"/>
        <v>69.35944159313938</v>
      </c>
      <c r="Z62" s="5">
        <f t="shared" si="14"/>
        <v>71.78702204889926</v>
      </c>
      <c r="AA62" s="5">
        <f t="shared" si="14"/>
        <v>74.299567820610719</v>
      </c>
      <c r="AB62" s="5">
        <f t="shared" si="14"/>
        <v>76.900052694332089</v>
      </c>
      <c r="AC62" s="5">
        <f t="shared" si="14"/>
        <v>79.591554538633716</v>
      </c>
      <c r="AD62" s="5">
        <f t="shared" si="14"/>
        <v>82.377258947485871</v>
      </c>
      <c r="AE62" s="5">
        <f t="shared" si="14"/>
        <v>85.260463010647882</v>
      </c>
      <c r="AF62" s="5">
        <f t="shared" si="14"/>
        <v>88.244579216020554</v>
      </c>
      <c r="AG62" s="5">
        <f t="shared" si="14"/>
        <v>91.333139488581253</v>
      </c>
      <c r="AH62" s="5">
        <f t="shared" si="14"/>
        <v>94.529799370681587</v>
      </c>
      <c r="AI62" s="5">
        <f t="shared" si="14"/>
        <v>97.838342348655445</v>
      </c>
      <c r="AJ62" s="5">
        <f t="shared" si="14"/>
        <v>101.26268433085839</v>
      </c>
      <c r="AK62" s="5">
        <f t="shared" si="14"/>
        <v>104.80687828243843</v>
      </c>
      <c r="AL62" s="5">
        <f t="shared" si="14"/>
        <v>108.47511902232375</v>
      </c>
      <c r="AM62" s="5">
        <f t="shared" si="14"/>
        <v>112.27174818810509</v>
      </c>
    </row>
    <row r="63" spans="1:42" ht="12" customHeight="1" x14ac:dyDescent="0.2">
      <c r="A63" s="7">
        <v>6</v>
      </c>
      <c r="B63" s="4">
        <f>Variantenvergleich!W52</f>
        <v>0</v>
      </c>
      <c r="C63" s="4">
        <f>Variantenvergleich!X52</f>
        <v>0</v>
      </c>
      <c r="D63" s="4">
        <f>Variantenvergleich!Y52</f>
        <v>0</v>
      </c>
      <c r="E63" s="4">
        <f>Variantenvergleich!Z52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Variantenvergleich!W53</f>
        <v>0</v>
      </c>
      <c r="C64" s="4">
        <f>Variantenvergleich!X53</f>
        <v>0</v>
      </c>
      <c r="D64" s="4">
        <f>Variantenvergleich!Y53</f>
        <v>0</v>
      </c>
      <c r="E64" s="4">
        <f>Variantenvergleich!Z53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Variantenvergleich!W54</f>
        <v>0</v>
      </c>
      <c r="C65" s="4">
        <f>Variantenvergleich!X54</f>
        <v>0</v>
      </c>
      <c r="D65" s="4">
        <f>Variantenvergleich!Y54</f>
        <v>0</v>
      </c>
      <c r="E65" s="4">
        <f>Variantenvergleich!Z54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Variantenvergleich!W55</f>
        <v>0</v>
      </c>
      <c r="C66" s="4">
        <f>Variantenvergleich!X55</f>
        <v>0</v>
      </c>
      <c r="D66" s="4">
        <f>Variantenvergleich!Y55</f>
        <v>0</v>
      </c>
      <c r="E66" s="4">
        <f>Variantenvergleich!Z55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Variantenvergleich!W56</f>
        <v>0</v>
      </c>
      <c r="C67" s="4">
        <f>Variantenvergleich!X56</f>
        <v>0</v>
      </c>
      <c r="D67" s="4">
        <f>Variantenvergleich!Y56</f>
        <v>0</v>
      </c>
      <c r="E67" s="4">
        <f>Variantenvergleich!Z56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558</v>
      </c>
      <c r="D69" s="11" t="s">
        <v>10</v>
      </c>
      <c r="E69" s="14">
        <f>NPV($C$3,J69:AM69)</f>
        <v>17958.506343105299</v>
      </c>
      <c r="I69" s="5">
        <v>0</v>
      </c>
      <c r="J69" s="5">
        <f t="shared" ref="J69:AM69" si="17">SUM(J58:J68)</f>
        <v>574.44999999999993</v>
      </c>
      <c r="K69" s="5">
        <f t="shared" si="17"/>
        <v>591.39245000000005</v>
      </c>
      <c r="L69" s="5">
        <f t="shared" si="17"/>
        <v>608.84230164999997</v>
      </c>
      <c r="M69" s="5">
        <f t="shared" si="17"/>
        <v>626.81496635404994</v>
      </c>
      <c r="N69" s="5">
        <f t="shared" si="17"/>
        <v>645.32632956636087</v>
      </c>
      <c r="O69" s="5">
        <f t="shared" si="17"/>
        <v>664.39276553629077</v>
      </c>
      <c r="P69" s="5">
        <f t="shared" si="17"/>
        <v>684.03115251642055</v>
      </c>
      <c r="Q69" s="5">
        <f t="shared" si="17"/>
        <v>704.25888844838028</v>
      </c>
      <c r="R69" s="5">
        <f t="shared" si="17"/>
        <v>725.09390714156405</v>
      </c>
      <c r="S69" s="5">
        <f t="shared" si="17"/>
        <v>746.5546949603447</v>
      </c>
      <c r="T69" s="5">
        <f t="shared" si="17"/>
        <v>768.6603080359065</v>
      </c>
      <c r="U69" s="5">
        <f t="shared" si="17"/>
        <v>791.43039001931982</v>
      </c>
      <c r="V69" s="5">
        <f t="shared" si="17"/>
        <v>814.88519039301991</v>
      </c>
      <c r="W69" s="5">
        <f t="shared" si="17"/>
        <v>839.04558335839408</v>
      </c>
      <c r="X69" s="5">
        <f t="shared" si="17"/>
        <v>863.93308731775255</v>
      </c>
      <c r="Y69" s="5">
        <f t="shared" si="17"/>
        <v>889.56988496953477</v>
      </c>
      <c r="Z69" s="5">
        <f t="shared" si="17"/>
        <v>915.97884403621129</v>
      </c>
      <c r="AA69" s="5">
        <f t="shared" si="17"/>
        <v>943.18353864496044</v>
      </c>
      <c r="AB69" s="5">
        <f t="shared" si="17"/>
        <v>971.20827138184075</v>
      </c>
      <c r="AC69" s="5">
        <f t="shared" si="17"/>
        <v>1000.0780960408422</v>
      </c>
      <c r="AD69" s="5">
        <f t="shared" si="17"/>
        <v>1029.818841089882</v>
      </c>
      <c r="AE69" s="5">
        <f t="shared" si="17"/>
        <v>1060.4571338765204</v>
      </c>
      <c r="AF69" s="5">
        <f t="shared" si="17"/>
        <v>1092.0204255968936</v>
      </c>
      <c r="AG69" s="5">
        <f t="shared" si="17"/>
        <v>1124.5370170521173</v>
      </c>
      <c r="AH69" s="5">
        <f t="shared" si="17"/>
        <v>1158.0360852171877</v>
      </c>
      <c r="AI69" s="5">
        <f t="shared" si="17"/>
        <v>1192.5477106482101</v>
      </c>
      <c r="AJ69" s="5">
        <f t="shared" si="17"/>
        <v>1228.1029057546079</v>
      </c>
      <c r="AK69" s="5">
        <f t="shared" si="17"/>
        <v>1264.7336439638229</v>
      </c>
      <c r="AL69" s="5">
        <f t="shared" si="17"/>
        <v>1302.472889806889</v>
      </c>
      <c r="AM69" s="5">
        <f t="shared" si="17"/>
        <v>1341.3546299541872</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4fgFmmjfUyirf3NbwQG2ONoN50hBjkzTvTOLCRxpkGYeN526Kcyk1o8viYr6pL2HzvQ2NlF0SKhbYArexpSY6g==" saltValue="pp7q7od26LggtKHJjoYe0Q==" spinCount="100000" sheet="1" objects="1" scenarios="1"/>
  <conditionalFormatting sqref="AO15:AO16 I15:AM33">
    <cfRule type="expression" dxfId="119" priority="60">
      <formula>0</formula>
    </cfRule>
  </conditionalFormatting>
  <conditionalFormatting sqref="AO15:AO16 I15:AM33">
    <cfRule type="cellIs" dxfId="118" priority="59" operator="equal">
      <formula>0</formula>
    </cfRule>
  </conditionalFormatting>
  <conditionalFormatting sqref="AO17">
    <cfRule type="expression" dxfId="117" priority="58">
      <formula>0</formula>
    </cfRule>
  </conditionalFormatting>
  <conditionalFormatting sqref="AO17">
    <cfRule type="cellIs" dxfId="116" priority="57" operator="equal">
      <formula>0</formula>
    </cfRule>
  </conditionalFormatting>
  <conditionalFormatting sqref="AO18">
    <cfRule type="expression" dxfId="115" priority="56">
      <formula>0</formula>
    </cfRule>
  </conditionalFormatting>
  <conditionalFormatting sqref="AO18">
    <cfRule type="cellIs" dxfId="114" priority="55" operator="equal">
      <formula>0</formula>
    </cfRule>
  </conditionalFormatting>
  <conditionalFormatting sqref="AO19">
    <cfRule type="expression" dxfId="113" priority="54">
      <formula>0</formula>
    </cfRule>
  </conditionalFormatting>
  <conditionalFormatting sqref="AO19">
    <cfRule type="cellIs" dxfId="112" priority="53" operator="equal">
      <formula>0</formula>
    </cfRule>
  </conditionalFormatting>
  <conditionalFormatting sqref="AO20">
    <cfRule type="expression" dxfId="111" priority="52">
      <formula>0</formula>
    </cfRule>
  </conditionalFormatting>
  <conditionalFormatting sqref="AO20">
    <cfRule type="cellIs" dxfId="110" priority="51" operator="equal">
      <formula>0</formula>
    </cfRule>
  </conditionalFormatting>
  <conditionalFormatting sqref="AO21">
    <cfRule type="expression" dxfId="109" priority="50">
      <formula>0</formula>
    </cfRule>
  </conditionalFormatting>
  <conditionalFormatting sqref="AO21">
    <cfRule type="cellIs" dxfId="108" priority="49" operator="equal">
      <formula>0</formula>
    </cfRule>
  </conditionalFormatting>
  <conditionalFormatting sqref="AO22">
    <cfRule type="expression" dxfId="107" priority="48">
      <formula>0</formula>
    </cfRule>
  </conditionalFormatting>
  <conditionalFormatting sqref="AO22">
    <cfRule type="cellIs" dxfId="106" priority="47" operator="equal">
      <formula>0</formula>
    </cfRule>
  </conditionalFormatting>
  <conditionalFormatting sqref="AO23">
    <cfRule type="expression" dxfId="105" priority="46">
      <formula>0</formula>
    </cfRule>
  </conditionalFormatting>
  <conditionalFormatting sqref="AO23">
    <cfRule type="cellIs" dxfId="104" priority="45" operator="equal">
      <formula>0</formula>
    </cfRule>
  </conditionalFormatting>
  <conditionalFormatting sqref="AO24">
    <cfRule type="expression" dxfId="103" priority="44">
      <formula>0</formula>
    </cfRule>
  </conditionalFormatting>
  <conditionalFormatting sqref="AO24">
    <cfRule type="cellIs" dxfId="102" priority="43" operator="equal">
      <formula>0</formula>
    </cfRule>
  </conditionalFormatting>
  <conditionalFormatting sqref="AO25">
    <cfRule type="expression" dxfId="101" priority="42">
      <formula>0</formula>
    </cfRule>
  </conditionalFormatting>
  <conditionalFormatting sqref="AO25">
    <cfRule type="cellIs" dxfId="100" priority="41" operator="equal">
      <formula>0</formula>
    </cfRule>
  </conditionalFormatting>
  <conditionalFormatting sqref="AO26">
    <cfRule type="expression" dxfId="99" priority="40">
      <formula>0</formula>
    </cfRule>
  </conditionalFormatting>
  <conditionalFormatting sqref="AO26">
    <cfRule type="cellIs" dxfId="98" priority="39" operator="equal">
      <formula>0</formula>
    </cfRule>
  </conditionalFormatting>
  <conditionalFormatting sqref="AO27">
    <cfRule type="expression" dxfId="97" priority="38">
      <formula>0</formula>
    </cfRule>
  </conditionalFormatting>
  <conditionalFormatting sqref="AO27">
    <cfRule type="cellIs" dxfId="96" priority="37" operator="equal">
      <formula>0</formula>
    </cfRule>
  </conditionalFormatting>
  <conditionalFormatting sqref="AO28">
    <cfRule type="expression" dxfId="95" priority="36">
      <formula>0</formula>
    </cfRule>
  </conditionalFormatting>
  <conditionalFormatting sqref="AO28">
    <cfRule type="cellIs" dxfId="94" priority="35" operator="equal">
      <formula>0</formula>
    </cfRule>
  </conditionalFormatting>
  <conditionalFormatting sqref="AO29">
    <cfRule type="expression" dxfId="93" priority="34">
      <formula>0</formula>
    </cfRule>
  </conditionalFormatting>
  <conditionalFormatting sqref="AO29">
    <cfRule type="cellIs" dxfId="92" priority="33" operator="equal">
      <formula>0</formula>
    </cfRule>
  </conditionalFormatting>
  <conditionalFormatting sqref="AO30">
    <cfRule type="expression" dxfId="91" priority="32">
      <formula>0</formula>
    </cfRule>
  </conditionalFormatting>
  <conditionalFormatting sqref="AO30">
    <cfRule type="cellIs" dxfId="90" priority="31" operator="equal">
      <formula>0</formula>
    </cfRule>
  </conditionalFormatting>
  <conditionalFormatting sqref="AO31">
    <cfRule type="expression" dxfId="89" priority="30">
      <formula>0</formula>
    </cfRule>
  </conditionalFormatting>
  <conditionalFormatting sqref="AO31">
    <cfRule type="cellIs" dxfId="88" priority="29" operator="equal">
      <formula>0</formula>
    </cfRule>
  </conditionalFormatting>
  <conditionalFormatting sqref="AO32">
    <cfRule type="expression" dxfId="87" priority="28">
      <formula>0</formula>
    </cfRule>
  </conditionalFormatting>
  <conditionalFormatting sqref="AO32">
    <cfRule type="cellIs" dxfId="86" priority="27" operator="equal">
      <formula>0</formula>
    </cfRule>
  </conditionalFormatting>
  <conditionalFormatting sqref="AO33">
    <cfRule type="expression" dxfId="85" priority="26">
      <formula>0</formula>
    </cfRule>
  </conditionalFormatting>
  <conditionalFormatting sqref="AO33">
    <cfRule type="cellIs" dxfId="84" priority="25" operator="equal">
      <formula>0</formula>
    </cfRule>
  </conditionalFormatting>
  <conditionalFormatting sqref="AM35">
    <cfRule type="expression" dxfId="83" priority="24">
      <formula>0</formula>
    </cfRule>
  </conditionalFormatting>
  <conditionalFormatting sqref="AM35">
    <cfRule type="cellIs" dxfId="82" priority="23" operator="equal">
      <formula>0</formula>
    </cfRule>
  </conditionalFormatting>
  <conditionalFormatting sqref="I35:AL35">
    <cfRule type="expression" dxfId="81" priority="22">
      <formula>0</formula>
    </cfRule>
  </conditionalFormatting>
  <conditionalFormatting sqref="I35:AL35">
    <cfRule type="cellIs" dxfId="80" priority="21" operator="equal">
      <formula>0</formula>
    </cfRule>
  </conditionalFormatting>
  <conditionalFormatting sqref="I41:AM50">
    <cfRule type="expression" dxfId="79" priority="20">
      <formula>0</formula>
    </cfRule>
  </conditionalFormatting>
  <conditionalFormatting sqref="I41:AM50">
    <cfRule type="cellIs" dxfId="78" priority="19" operator="equal">
      <formula>0</formula>
    </cfRule>
  </conditionalFormatting>
  <conditionalFormatting sqref="J52:AL52">
    <cfRule type="expression" dxfId="77" priority="18">
      <formula>0</formula>
    </cfRule>
  </conditionalFormatting>
  <conditionalFormatting sqref="J52:AL52">
    <cfRule type="cellIs" dxfId="76" priority="17" operator="equal">
      <formula>0</formula>
    </cfRule>
  </conditionalFormatting>
  <conditionalFormatting sqref="I58:AM67">
    <cfRule type="expression" dxfId="75" priority="16">
      <formula>0</formula>
    </cfRule>
  </conditionalFormatting>
  <conditionalFormatting sqref="I58:AM67">
    <cfRule type="cellIs" dxfId="74" priority="15" operator="equal">
      <formula>0</formula>
    </cfRule>
  </conditionalFormatting>
  <conditionalFormatting sqref="I69:AL69">
    <cfRule type="expression" dxfId="73" priority="14">
      <formula>0</formula>
    </cfRule>
  </conditionalFormatting>
  <conditionalFormatting sqref="I69:AL69">
    <cfRule type="cellIs" dxfId="72" priority="13" operator="equal">
      <formula>0</formula>
    </cfRule>
  </conditionalFormatting>
  <conditionalFormatting sqref="C35">
    <cfRule type="expression" dxfId="71" priority="12">
      <formula>0</formula>
    </cfRule>
  </conditionalFormatting>
  <conditionalFormatting sqref="C35">
    <cfRule type="cellIs" dxfId="70" priority="11" operator="equal">
      <formula>0</formula>
    </cfRule>
  </conditionalFormatting>
  <conditionalFormatting sqref="C69">
    <cfRule type="expression" dxfId="69" priority="8">
      <formula>0</formula>
    </cfRule>
  </conditionalFormatting>
  <conditionalFormatting sqref="C69">
    <cfRule type="cellIs" dxfId="68" priority="7" operator="equal">
      <formula>0</formula>
    </cfRule>
  </conditionalFormatting>
  <conditionalFormatting sqref="C52">
    <cfRule type="expression" dxfId="67" priority="10">
      <formula>0</formula>
    </cfRule>
  </conditionalFormatting>
  <conditionalFormatting sqref="C52">
    <cfRule type="cellIs" dxfId="66" priority="9" operator="equal">
      <formula>0</formula>
    </cfRule>
  </conditionalFormatting>
  <conditionalFormatting sqref="I52">
    <cfRule type="expression" dxfId="65" priority="6">
      <formula>0</formula>
    </cfRule>
  </conditionalFormatting>
  <conditionalFormatting sqref="I52">
    <cfRule type="cellIs" dxfId="64" priority="5" operator="equal">
      <formula>0</formula>
    </cfRule>
  </conditionalFormatting>
  <conditionalFormatting sqref="AM52">
    <cfRule type="expression" dxfId="63" priority="4">
      <formula>0</formula>
    </cfRule>
  </conditionalFormatting>
  <conditionalFormatting sqref="AM52">
    <cfRule type="cellIs" dxfId="62" priority="3" operator="equal">
      <formula>0</formula>
    </cfRule>
  </conditionalFormatting>
  <conditionalFormatting sqref="AM69">
    <cfRule type="expression" dxfId="61" priority="2">
      <formula>0</formula>
    </cfRule>
  </conditionalFormatting>
  <conditionalFormatting sqref="AM69">
    <cfRule type="cellIs" dxfId="60" priority="1" operator="equal">
      <formula>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C23" sqref="C23"/>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2.5000000000000001E-2</v>
      </c>
      <c r="E3" s="8">
        <f>E35+E52+E69</f>
        <v>88349.7065280323</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37</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Variantenvergleich!AD8</f>
        <v>Anschlusskosten bzw. Kosten für Brennstofflager</v>
      </c>
      <c r="C15" s="4">
        <f>Variantenvergleich!AE8</f>
        <v>1750</v>
      </c>
      <c r="D15" s="4">
        <f>Variantenvergleich!AF8</f>
        <v>50</v>
      </c>
      <c r="E15" s="4">
        <f>Variantenvergleich!AG8</f>
        <v>3.5000000000000003E-2</v>
      </c>
      <c r="F15" s="4">
        <f>Variantenvergleich!AH8</f>
        <v>0</v>
      </c>
      <c r="I15" s="5">
        <f>C15</f>
        <v>1750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-1964.755593291839</v>
      </c>
      <c r="AO15" s="5">
        <f t="shared" ref="AO15:AO33" si="1">-IF(AP15="---",0,C15/D15*AP15*(1+E15)^30)</f>
        <v>-1964.755593291839</v>
      </c>
      <c r="AP15" s="6">
        <f t="shared" ref="AP15:AP33" si="2">IF(OR(C15=0,D15&lt;2),"---",D15-MOD(AM$14,D15))</f>
        <v>20</v>
      </c>
    </row>
    <row r="16" spans="1:42" ht="12" customHeight="1" x14ac:dyDescent="0.2">
      <c r="A16" s="7">
        <v>2</v>
      </c>
      <c r="B16" s="4" t="str">
        <f>Variantenvergleich!AD9</f>
        <v>Wärmebereitsteller</v>
      </c>
      <c r="C16" s="4">
        <f>Variantenvergleich!AE9</f>
        <v>5000</v>
      </c>
      <c r="D16" s="4">
        <f>Variantenvergleich!AF9</f>
        <v>18</v>
      </c>
      <c r="E16" s="4">
        <f>Variantenvergleich!AG9</f>
        <v>3.5000000000000003E-2</v>
      </c>
      <c r="F16" s="4">
        <f>Variantenvergleich!AH9</f>
        <v>0</v>
      </c>
      <c r="I16" s="5">
        <f t="shared" ref="I16:I33" si="3">C16</f>
        <v>5000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9287.4459775763407</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-4677.9895078377112</v>
      </c>
      <c r="AO16" s="5">
        <f t="shared" si="1"/>
        <v>-4677.9895078377112</v>
      </c>
      <c r="AP16" s="6">
        <f t="shared" si="2"/>
        <v>6</v>
      </c>
    </row>
    <row r="17" spans="1:42" ht="12" customHeight="1" x14ac:dyDescent="0.2">
      <c r="A17" s="7">
        <v>3</v>
      </c>
      <c r="B17" s="4" t="str">
        <f>Variantenvergleich!AD10</f>
        <v>Abgasanlage</v>
      </c>
      <c r="C17" s="4">
        <f>Variantenvergleich!AE10</f>
        <v>900</v>
      </c>
      <c r="D17" s="4">
        <f>Variantenvergleich!AF10</f>
        <v>50</v>
      </c>
      <c r="E17" s="4">
        <f>Variantenvergleich!AG10</f>
        <v>3.5000000000000003E-2</v>
      </c>
      <c r="F17" s="4">
        <f>Variantenvergleich!AH10</f>
        <v>0</v>
      </c>
      <c r="I17" s="5">
        <f t="shared" si="3"/>
        <v>900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-1010.4457336929459</v>
      </c>
      <c r="AO17" s="5">
        <f t="shared" si="1"/>
        <v>-1010.4457336929459</v>
      </c>
      <c r="AP17" s="6">
        <f t="shared" si="2"/>
        <v>20</v>
      </c>
    </row>
    <row r="18" spans="1:42" ht="12" customHeight="1" x14ac:dyDescent="0.2">
      <c r="A18" s="7">
        <v>4</v>
      </c>
      <c r="B18" s="4" t="str">
        <f>Variantenvergleich!AD11</f>
        <v>Brauchwasserspeicher</v>
      </c>
      <c r="C18" s="4">
        <f>Variantenvergleich!AE11</f>
        <v>1500</v>
      </c>
      <c r="D18" s="4">
        <f>Variantenvergleich!AF11</f>
        <v>15</v>
      </c>
      <c r="E18" s="4">
        <f>Variantenvergleich!AG11</f>
        <v>3.5000000000000003E-2</v>
      </c>
      <c r="F18" s="4">
        <f>Variantenvergleich!AH11</f>
        <v>100</v>
      </c>
      <c r="I18" s="5">
        <f t="shared" si="3"/>
        <v>1500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2680.5581292034549</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280.67937047026226</v>
      </c>
      <c r="AO18" s="5">
        <f t="shared" si="1"/>
        <v>-4210.1905570539411</v>
      </c>
      <c r="AP18" s="6">
        <f t="shared" si="2"/>
        <v>15</v>
      </c>
    </row>
    <row r="19" spans="1:42" ht="12" customHeight="1" x14ac:dyDescent="0.2">
      <c r="A19" s="7">
        <v>5</v>
      </c>
      <c r="B19" s="4">
        <f>Variantenvergleich!AD12</f>
        <v>0</v>
      </c>
      <c r="C19" s="4">
        <f>Variantenvergleich!AE12</f>
        <v>0</v>
      </c>
      <c r="D19" s="4">
        <f>Variantenvergleich!AF12</f>
        <v>0</v>
      </c>
      <c r="E19" s="4">
        <f>Variantenvergleich!AG12</f>
        <v>0</v>
      </c>
      <c r="F19" s="4">
        <f>Variantenvergleich!AH12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t="str">
        <f>Variantenvergleich!AD13</f>
        <v xml:space="preserve">Installation, Montage, Mate-
rial </v>
      </c>
      <c r="C20" s="4">
        <f>Variantenvergleich!AE13</f>
        <v>2500</v>
      </c>
      <c r="D20" s="4">
        <f>Variantenvergleich!AF13</f>
        <v>18</v>
      </c>
      <c r="E20" s="4">
        <f>Variantenvergleich!AG13</f>
        <v>3.5000000000000003E-2</v>
      </c>
      <c r="F20" s="4">
        <f>Variantenvergleich!AH13</f>
        <v>0</v>
      </c>
      <c r="I20" s="5">
        <f t="shared" si="3"/>
        <v>2500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4643.7229887881704</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-2338.9947539188556</v>
      </c>
      <c r="AO20" s="5">
        <f t="shared" si="1"/>
        <v>-2338.9947539188556</v>
      </c>
      <c r="AP20" s="6">
        <f t="shared" si="2"/>
        <v>6</v>
      </c>
    </row>
    <row r="21" spans="1:42" ht="12" customHeight="1" x14ac:dyDescent="0.2">
      <c r="A21" s="7">
        <v>7</v>
      </c>
      <c r="B21" s="4" t="str">
        <f>Variantenvergleich!AD14</f>
        <v>Förderung</v>
      </c>
      <c r="C21" s="4">
        <f>Variantenvergleich!AE14</f>
        <v>-527.36449999999991</v>
      </c>
      <c r="D21" s="4">
        <f>Variantenvergleich!AF14</f>
        <v>0</v>
      </c>
      <c r="E21" s="4">
        <f>Variantenvergleich!AG14</f>
        <v>0</v>
      </c>
      <c r="F21" s="4">
        <f>Variantenvergleich!AH14</f>
        <v>0</v>
      </c>
      <c r="I21" s="5">
        <f t="shared" si="3"/>
        <v>-527.36449999999991</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Variantenvergleich!AD15</f>
        <v>0</v>
      </c>
      <c r="C22" s="4">
        <f>Variantenvergleich!AE15</f>
        <v>0</v>
      </c>
      <c r="D22" s="4">
        <f>Variantenvergleich!AF15</f>
        <v>0</v>
      </c>
      <c r="E22" s="4">
        <f>Variantenvergleich!AG15</f>
        <v>0</v>
      </c>
      <c r="F22" s="4">
        <f>Variantenvergleich!AH15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Variantenvergleich!AD16</f>
        <v>0</v>
      </c>
      <c r="C23" s="4">
        <f>Variantenvergleich!AE16</f>
        <v>0</v>
      </c>
      <c r="D23" s="4">
        <f>Variantenvergleich!AF16</f>
        <v>0</v>
      </c>
      <c r="E23" s="4">
        <f>Variantenvergleich!AG16</f>
        <v>0</v>
      </c>
      <c r="F23" s="4">
        <f>Variantenvergleich!AH16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Variantenvergleich!AD17</f>
        <v>0</v>
      </c>
      <c r="C24" s="4">
        <f>Variantenvergleich!AE17</f>
        <v>0</v>
      </c>
      <c r="D24" s="4">
        <f>Variantenvergleich!AF17</f>
        <v>0</v>
      </c>
      <c r="E24" s="4">
        <f>Variantenvergleich!AG17</f>
        <v>0</v>
      </c>
      <c r="F24" s="4">
        <f>Variantenvergleich!AH17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Variantenvergleich!AD18</f>
        <v>0</v>
      </c>
      <c r="C25" s="4">
        <f>Variantenvergleich!AE18</f>
        <v>0</v>
      </c>
      <c r="D25" s="4">
        <f>Variantenvergleich!AF18</f>
        <v>0</v>
      </c>
      <c r="E25" s="4">
        <f>Variantenvergleich!AG18</f>
        <v>0</v>
      </c>
      <c r="F25" s="4">
        <f>Variantenvergleich!AH18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Variantenvergleich!AD19</f>
        <v>0</v>
      </c>
      <c r="C26" s="4">
        <f>Variantenvergleich!AE19</f>
        <v>0</v>
      </c>
      <c r="D26" s="4">
        <f>Variantenvergleich!AF19</f>
        <v>0</v>
      </c>
      <c r="E26" s="4">
        <f>Variantenvergleich!AG19</f>
        <v>0</v>
      </c>
      <c r="F26" s="4">
        <f>Variantenvergleich!AH19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Variantenvergleich!AD20</f>
        <v>0</v>
      </c>
      <c r="C27" s="4">
        <f>Variantenvergleich!AE20</f>
        <v>0</v>
      </c>
      <c r="D27" s="4">
        <f>Variantenvergleich!AF20</f>
        <v>0</v>
      </c>
      <c r="E27" s="4">
        <f>Variantenvergleich!AG20</f>
        <v>0</v>
      </c>
      <c r="F27" s="4">
        <f>Variantenvergleich!AH20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Variantenvergleich!AD21</f>
        <v>0</v>
      </c>
      <c r="C28" s="4">
        <f>Variantenvergleich!AE21</f>
        <v>0</v>
      </c>
      <c r="D28" s="4">
        <f>Variantenvergleich!AF21</f>
        <v>0</v>
      </c>
      <c r="E28" s="4">
        <f>Variantenvergleich!AG21</f>
        <v>0</v>
      </c>
      <c r="F28" s="4">
        <f>Variantenvergleich!AH21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Variantenvergleich!AD22</f>
        <v>0</v>
      </c>
      <c r="C29" s="4">
        <f>Variantenvergleich!AE22</f>
        <v>0</v>
      </c>
      <c r="D29" s="4">
        <f>Variantenvergleich!AF22</f>
        <v>0</v>
      </c>
      <c r="E29" s="4">
        <f>Variantenvergleich!AG22</f>
        <v>0</v>
      </c>
      <c r="F29" s="4">
        <f>Variantenvergleich!AH22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Variantenvergleich!AD23</f>
        <v>0</v>
      </c>
      <c r="C30" s="4">
        <f>Variantenvergleich!AE23</f>
        <v>0</v>
      </c>
      <c r="D30" s="4">
        <f>Variantenvergleich!AF23</f>
        <v>0</v>
      </c>
      <c r="E30" s="4">
        <f>Variantenvergleich!AG23</f>
        <v>0</v>
      </c>
      <c r="F30" s="4">
        <f>Variantenvergleich!AH23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Variantenvergleich!AD24</f>
        <v>0</v>
      </c>
      <c r="C31" s="4">
        <f>Variantenvergleich!AE24</f>
        <v>0</v>
      </c>
      <c r="D31" s="4">
        <f>Variantenvergleich!AF24</f>
        <v>0</v>
      </c>
      <c r="E31" s="4">
        <f>Variantenvergleich!AG24</f>
        <v>0</v>
      </c>
      <c r="F31" s="4">
        <f>Variantenvergleich!AH24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Variantenvergleich!AD25</f>
        <v>0</v>
      </c>
      <c r="C32" s="4">
        <f>Variantenvergleich!AE25</f>
        <v>0</v>
      </c>
      <c r="D32" s="4">
        <f>Variantenvergleich!AF25</f>
        <v>0</v>
      </c>
      <c r="E32" s="4">
        <f>Variantenvergleich!AG25</f>
        <v>0</v>
      </c>
      <c r="F32" s="4">
        <f>Variantenvergleich!AH25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Variantenvergleich!AD26</f>
        <v>0</v>
      </c>
      <c r="C33" s="4">
        <f>Variantenvergleich!AE26</f>
        <v>0</v>
      </c>
      <c r="D33" s="4">
        <f>Variantenvergleich!AF26</f>
        <v>0</v>
      </c>
      <c r="E33" s="4">
        <f>Variantenvergleich!AG26</f>
        <v>0</v>
      </c>
      <c r="F33" s="4">
        <f>Variantenvergleich!AH26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11122.6355</v>
      </c>
      <c r="D35" s="11" t="s">
        <v>10</v>
      </c>
      <c r="E35" s="12">
        <f>I35+NPV($C$3,J35:AM35)</f>
        <v>17275.769628172518</v>
      </c>
      <c r="I35" s="5">
        <f t="shared" ref="I35:AM35" si="8">SUM(I15:I33)</f>
        <v>11122.6355</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2680.5581292034549</v>
      </c>
      <c r="Y35" s="5">
        <f t="shared" si="8"/>
        <v>0</v>
      </c>
      <c r="Z35" s="5">
        <f t="shared" si="8"/>
        <v>0</v>
      </c>
      <c r="AA35" s="5">
        <f t="shared" si="8"/>
        <v>13931.168966364512</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-9711.5062182710899</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Variantenvergleich!AD32</f>
        <v>Energiekosten</v>
      </c>
      <c r="C41" s="4">
        <f>Variantenvergleich!AE32</f>
        <v>1820</v>
      </c>
      <c r="D41" s="4">
        <f>Variantenvergleich!AF32</f>
        <v>1</v>
      </c>
      <c r="E41" s="4">
        <f>Variantenvergleich!AG32</f>
        <v>2.7E-2</v>
      </c>
      <c r="I41" s="5">
        <v>0</v>
      </c>
      <c r="J41" s="5">
        <f>IF($C41=0,0,IF(MOD(J$14,$D41)=0,$C41*(1+$E41)^J$14,0))</f>
        <v>1869.1399999999999</v>
      </c>
      <c r="K41" s="5">
        <f t="shared" ref="K41:AL50" si="9">IF($C41=0,0,IF(MOD(K$14,$D41)=0,$C41*(1+$E41)^K$14,0))</f>
        <v>1919.6067799999996</v>
      </c>
      <c r="L41" s="5">
        <f t="shared" si="9"/>
        <v>1971.4361630599997</v>
      </c>
      <c r="M41" s="5">
        <f t="shared" si="9"/>
        <v>2024.6649394626193</v>
      </c>
      <c r="N41" s="5">
        <f t="shared" si="9"/>
        <v>2079.3308928281099</v>
      </c>
      <c r="O41" s="5">
        <f t="shared" si="9"/>
        <v>2135.4728269344687</v>
      </c>
      <c r="P41" s="5">
        <f t="shared" si="9"/>
        <v>2193.1305932616988</v>
      </c>
      <c r="Q41" s="5">
        <f t="shared" si="9"/>
        <v>2252.3451192797647</v>
      </c>
      <c r="R41" s="5">
        <f t="shared" si="9"/>
        <v>2313.1584375003181</v>
      </c>
      <c r="S41" s="5">
        <f t="shared" si="9"/>
        <v>2375.6137153128266</v>
      </c>
      <c r="T41" s="5">
        <f t="shared" si="9"/>
        <v>2439.7552856262728</v>
      </c>
      <c r="U41" s="5">
        <f t="shared" si="9"/>
        <v>2505.628678338182</v>
      </c>
      <c r="V41" s="5">
        <f t="shared" si="9"/>
        <v>2573.2806526533122</v>
      </c>
      <c r="W41" s="5">
        <f t="shared" si="9"/>
        <v>2642.7592302749517</v>
      </c>
      <c r="X41" s="5">
        <f t="shared" si="9"/>
        <v>2714.1137294923751</v>
      </c>
      <c r="Y41" s="5">
        <f t="shared" si="9"/>
        <v>2787.3948001886688</v>
      </c>
      <c r="Z41" s="5">
        <f t="shared" si="9"/>
        <v>2862.6544597937623</v>
      </c>
      <c r="AA41" s="5">
        <f t="shared" si="9"/>
        <v>2939.9461302081936</v>
      </c>
      <c r="AB41" s="5">
        <f t="shared" si="9"/>
        <v>3019.3246757238153</v>
      </c>
      <c r="AC41" s="5">
        <f t="shared" si="9"/>
        <v>3100.8464419683573</v>
      </c>
      <c r="AD41" s="5">
        <f t="shared" si="9"/>
        <v>3184.5692959015028</v>
      </c>
      <c r="AE41" s="5">
        <f t="shared" si="9"/>
        <v>3270.5526668908428</v>
      </c>
      <c r="AF41" s="5">
        <f t="shared" si="9"/>
        <v>3358.8575888968953</v>
      </c>
      <c r="AG41" s="5">
        <f t="shared" si="9"/>
        <v>3449.5467437971115</v>
      </c>
      <c r="AH41" s="5">
        <f t="shared" si="9"/>
        <v>3542.684505879633</v>
      </c>
      <c r="AI41" s="5">
        <f t="shared" si="9"/>
        <v>3638.3369875383828</v>
      </c>
      <c r="AJ41" s="5">
        <f t="shared" si="9"/>
        <v>3736.5720862019189</v>
      </c>
      <c r="AK41" s="5">
        <f t="shared" si="9"/>
        <v>3837.4595325293708</v>
      </c>
      <c r="AL41" s="5">
        <f t="shared" si="9"/>
        <v>3941.0709399076632</v>
      </c>
      <c r="AM41" s="5">
        <f t="shared" ref="AM41:AM50" si="10">IF($C41=0,0,IF(MOD(AM$14,$D41)=0,$C41*(1+$E41)^AM$14,0))</f>
        <v>4047.4798552851694</v>
      </c>
    </row>
    <row r="42" spans="1:42" ht="12" customHeight="1" x14ac:dyDescent="0.2">
      <c r="A42" s="7">
        <v>2</v>
      </c>
      <c r="B42" s="4">
        <f>Variantenvergleich!AD33</f>
        <v>0</v>
      </c>
      <c r="C42" s="4">
        <f>Variantenvergleich!AE33</f>
        <v>0</v>
      </c>
      <c r="D42" s="4">
        <f>Variantenvergleich!AF33</f>
        <v>0</v>
      </c>
      <c r="E42" s="4">
        <f>Variantenvergleich!AG33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Variantenvergleich!AD34</f>
        <v>0</v>
      </c>
      <c r="C43" s="4">
        <f>Variantenvergleich!AE34</f>
        <v>0</v>
      </c>
      <c r="D43" s="4">
        <f>Variantenvergleich!AF34</f>
        <v>0</v>
      </c>
      <c r="E43" s="4">
        <f>Variantenvergleich!AG34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Variantenvergleich!AD35</f>
        <v>0</v>
      </c>
      <c r="C44" s="4">
        <f>Variantenvergleich!AE35</f>
        <v>0</v>
      </c>
      <c r="D44" s="4">
        <f>Variantenvergleich!AF35</f>
        <v>0</v>
      </c>
      <c r="E44" s="4">
        <f>Variantenvergleich!AG35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Variantenvergleich!AD36</f>
        <v>0</v>
      </c>
      <c r="C45" s="4">
        <f>Variantenvergleich!AE36</f>
        <v>0</v>
      </c>
      <c r="D45" s="4">
        <f>Variantenvergleich!AF36</f>
        <v>0</v>
      </c>
      <c r="E45" s="4">
        <f>Variantenvergleich!AG36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Variantenvergleich!AD37</f>
        <v>0</v>
      </c>
      <c r="C46" s="4">
        <f>Variantenvergleich!AE37</f>
        <v>0</v>
      </c>
      <c r="D46" s="4">
        <f>Variantenvergleich!AF37</f>
        <v>0</v>
      </c>
      <c r="E46" s="4">
        <f>Variantenvergleich!AG37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Variantenvergleich!AD38</f>
        <v>0</v>
      </c>
      <c r="C47" s="4">
        <f>Variantenvergleich!AE38</f>
        <v>0</v>
      </c>
      <c r="D47" s="4">
        <f>Variantenvergleich!AF38</f>
        <v>0</v>
      </c>
      <c r="E47" s="4">
        <f>Variantenvergleich!AG38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Variantenvergleich!AD39</f>
        <v>0</v>
      </c>
      <c r="C48" s="4">
        <f>Variantenvergleich!AE39</f>
        <v>0</v>
      </c>
      <c r="D48" s="4">
        <f>Variantenvergleich!AF39</f>
        <v>0</v>
      </c>
      <c r="E48" s="4">
        <f>Variantenvergleich!AG39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Variantenvergleich!AD40</f>
        <v>0</v>
      </c>
      <c r="C49" s="4">
        <f>Variantenvergleich!AE40</f>
        <v>0</v>
      </c>
      <c r="D49" s="4">
        <f>Variantenvergleich!AF40</f>
        <v>0</v>
      </c>
      <c r="E49" s="4">
        <f>Variantenvergleich!AG40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Variantenvergleich!AD41</f>
        <v>0</v>
      </c>
      <c r="C50" s="4">
        <f>Variantenvergleich!AE41</f>
        <v>0</v>
      </c>
      <c r="D50" s="4">
        <f>Variantenvergleich!AF41</f>
        <v>0</v>
      </c>
      <c r="E50" s="4">
        <f>Variantenvergleich!AG41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1820</v>
      </c>
      <c r="D52" s="11" t="s">
        <v>10</v>
      </c>
      <c r="E52" s="14">
        <f>NPV($C$3,J52:AM52)</f>
        <v>56282.893807001899</v>
      </c>
      <c r="I52" s="5">
        <v>0</v>
      </c>
      <c r="J52" s="5">
        <f t="shared" ref="J52:AM52" si="13">SUM(J41:J51)</f>
        <v>1869.1399999999999</v>
      </c>
      <c r="K52" s="5">
        <f t="shared" si="13"/>
        <v>1919.6067799999996</v>
      </c>
      <c r="L52" s="5">
        <f t="shared" si="13"/>
        <v>1971.4361630599997</v>
      </c>
      <c r="M52" s="5">
        <f t="shared" si="13"/>
        <v>2024.6649394626193</v>
      </c>
      <c r="N52" s="5">
        <f t="shared" si="13"/>
        <v>2079.3308928281099</v>
      </c>
      <c r="O52" s="5">
        <f t="shared" si="13"/>
        <v>2135.4728269344687</v>
      </c>
      <c r="P52" s="5">
        <f t="shared" si="13"/>
        <v>2193.1305932616988</v>
      </c>
      <c r="Q52" s="5">
        <f t="shared" si="13"/>
        <v>2252.3451192797647</v>
      </c>
      <c r="R52" s="5">
        <f t="shared" si="13"/>
        <v>2313.1584375003181</v>
      </c>
      <c r="S52" s="5">
        <f t="shared" si="13"/>
        <v>2375.6137153128266</v>
      </c>
      <c r="T52" s="5">
        <f t="shared" si="13"/>
        <v>2439.7552856262728</v>
      </c>
      <c r="U52" s="5">
        <f t="shared" si="13"/>
        <v>2505.628678338182</v>
      </c>
      <c r="V52" s="5">
        <f t="shared" si="13"/>
        <v>2573.2806526533122</v>
      </c>
      <c r="W52" s="5">
        <f t="shared" si="13"/>
        <v>2642.7592302749517</v>
      </c>
      <c r="X52" s="5">
        <f t="shared" si="13"/>
        <v>2714.1137294923751</v>
      </c>
      <c r="Y52" s="5">
        <f t="shared" si="13"/>
        <v>2787.3948001886688</v>
      </c>
      <c r="Z52" s="5">
        <f t="shared" si="13"/>
        <v>2862.6544597937623</v>
      </c>
      <c r="AA52" s="5">
        <f t="shared" si="13"/>
        <v>2939.9461302081936</v>
      </c>
      <c r="AB52" s="5">
        <f t="shared" si="13"/>
        <v>3019.3246757238153</v>
      </c>
      <c r="AC52" s="5">
        <f t="shared" si="13"/>
        <v>3100.8464419683573</v>
      </c>
      <c r="AD52" s="5">
        <f t="shared" si="13"/>
        <v>3184.5692959015028</v>
      </c>
      <c r="AE52" s="5">
        <f t="shared" si="13"/>
        <v>3270.5526668908428</v>
      </c>
      <c r="AF52" s="5">
        <f t="shared" si="13"/>
        <v>3358.8575888968953</v>
      </c>
      <c r="AG52" s="5">
        <f t="shared" si="13"/>
        <v>3449.5467437971115</v>
      </c>
      <c r="AH52" s="5">
        <f t="shared" si="13"/>
        <v>3542.684505879633</v>
      </c>
      <c r="AI52" s="5">
        <f t="shared" si="13"/>
        <v>3638.3369875383828</v>
      </c>
      <c r="AJ52" s="5">
        <f t="shared" si="13"/>
        <v>3736.5720862019189</v>
      </c>
      <c r="AK52" s="5">
        <f t="shared" si="13"/>
        <v>3837.4595325293708</v>
      </c>
      <c r="AL52" s="5">
        <f t="shared" si="13"/>
        <v>3941.0709399076632</v>
      </c>
      <c r="AM52" s="5">
        <f t="shared" si="13"/>
        <v>4047.4798552851694</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Variantenvergleich!AD47</f>
        <v>Instandhaltung Materialkosten</v>
      </c>
      <c r="C58" s="4">
        <f>Variantenvergleich!AE47</f>
        <v>150</v>
      </c>
      <c r="D58" s="4">
        <f>Variantenvergleich!AF47</f>
        <v>1</v>
      </c>
      <c r="E58" s="4">
        <f>Variantenvergleich!AG47</f>
        <v>3.5000000000000003E-2</v>
      </c>
      <c r="I58" s="5">
        <v>0</v>
      </c>
      <c r="J58" s="5">
        <f>IF($C58=0,0,IF(MOD(J$14,$D58)=0,$C58*(1+$E58)^J$14,0))</f>
        <v>155.25</v>
      </c>
      <c r="K58" s="5">
        <f t="shared" ref="K58:AM67" si="14">IF($C58=0,0,IF(MOD(K$14,$D58)=0,$C58*(1+$E58)^K$14,0))</f>
        <v>160.68374999999997</v>
      </c>
      <c r="L58" s="5">
        <f t="shared" si="14"/>
        <v>166.30768124999997</v>
      </c>
      <c r="M58" s="5">
        <f t="shared" si="14"/>
        <v>172.12845009374996</v>
      </c>
      <c r="N58" s="5">
        <f t="shared" si="14"/>
        <v>178.15294584703116</v>
      </c>
      <c r="O58" s="5">
        <f t="shared" si="14"/>
        <v>184.38829895167729</v>
      </c>
      <c r="P58" s="5">
        <f t="shared" si="14"/>
        <v>190.84188941498596</v>
      </c>
      <c r="Q58" s="5">
        <f t="shared" si="14"/>
        <v>197.52135554451044</v>
      </c>
      <c r="R58" s="5">
        <f t="shared" si="14"/>
        <v>204.43460298856826</v>
      </c>
      <c r="S58" s="5">
        <f t="shared" si="14"/>
        <v>211.58981409316814</v>
      </c>
      <c r="T58" s="5">
        <f t="shared" si="14"/>
        <v>218.99545758642904</v>
      </c>
      <c r="U58" s="5">
        <f t="shared" si="14"/>
        <v>226.66029860195405</v>
      </c>
      <c r="V58" s="5">
        <f t="shared" si="14"/>
        <v>234.59340905302238</v>
      </c>
      <c r="W58" s="5">
        <f t="shared" si="14"/>
        <v>242.8041783698782</v>
      </c>
      <c r="X58" s="5">
        <f t="shared" si="14"/>
        <v>251.3023246128239</v>
      </c>
      <c r="Y58" s="5">
        <f t="shared" si="14"/>
        <v>260.09790597427269</v>
      </c>
      <c r="Z58" s="5">
        <f t="shared" si="14"/>
        <v>269.20133268337224</v>
      </c>
      <c r="AA58" s="5">
        <f t="shared" si="14"/>
        <v>278.62337932729019</v>
      </c>
      <c r="AB58" s="5">
        <f t="shared" si="14"/>
        <v>288.37519760374533</v>
      </c>
      <c r="AC58" s="5">
        <f t="shared" si="14"/>
        <v>298.46832951987642</v>
      </c>
      <c r="AD58" s="5">
        <f t="shared" si="14"/>
        <v>308.91472105307201</v>
      </c>
      <c r="AE58" s="5">
        <f t="shared" si="14"/>
        <v>319.72673628992953</v>
      </c>
      <c r="AF58" s="5">
        <f t="shared" si="14"/>
        <v>330.91717206007706</v>
      </c>
      <c r="AG58" s="5">
        <f t="shared" si="14"/>
        <v>342.49927308217968</v>
      </c>
      <c r="AH58" s="5">
        <f t="shared" si="14"/>
        <v>354.48674764005597</v>
      </c>
      <c r="AI58" s="5">
        <f t="shared" si="14"/>
        <v>366.89378380745791</v>
      </c>
      <c r="AJ58" s="5">
        <f t="shared" si="14"/>
        <v>379.73506624071894</v>
      </c>
      <c r="AK58" s="5">
        <f t="shared" si="14"/>
        <v>393.02579355914412</v>
      </c>
      <c r="AL58" s="5">
        <f t="shared" si="14"/>
        <v>406.78169633371408</v>
      </c>
      <c r="AM58" s="5">
        <f t="shared" si="14"/>
        <v>421.01905570539407</v>
      </c>
    </row>
    <row r="59" spans="1:42" ht="12" customHeight="1" x14ac:dyDescent="0.2">
      <c r="A59" s="7">
        <v>2</v>
      </c>
      <c r="B59" s="4" t="str">
        <f>Variantenvergleich!AD48</f>
        <v xml:space="preserve">Instandhaltung Personalkosten </v>
      </c>
      <c r="C59" s="4">
        <f>Variantenvergleich!AE48</f>
        <v>130</v>
      </c>
      <c r="D59" s="4">
        <f>Variantenvergleich!AF48</f>
        <v>1</v>
      </c>
      <c r="E59" s="4">
        <f>Variantenvergleich!AG48</f>
        <v>3.2000000000000001E-2</v>
      </c>
      <c r="I59" s="5">
        <v>0</v>
      </c>
      <c r="J59" s="5">
        <f t="shared" ref="J59:Y67" si="15">IF($C59=0,0,IF(MOD(J$14,$D59)=0,$C59*(1+$E59)^J$14,0))</f>
        <v>134.16</v>
      </c>
      <c r="K59" s="5">
        <f t="shared" si="15"/>
        <v>138.45311999999998</v>
      </c>
      <c r="L59" s="5">
        <f t="shared" si="15"/>
        <v>142.88361983999999</v>
      </c>
      <c r="M59" s="5">
        <f t="shared" si="15"/>
        <v>147.45589567488</v>
      </c>
      <c r="N59" s="5">
        <f t="shared" si="15"/>
        <v>152.17448433647616</v>
      </c>
      <c r="O59" s="5">
        <f t="shared" si="15"/>
        <v>157.04406783524337</v>
      </c>
      <c r="P59" s="5">
        <f t="shared" si="15"/>
        <v>162.06947800597115</v>
      </c>
      <c r="Q59" s="5">
        <f t="shared" si="15"/>
        <v>167.25570130216224</v>
      </c>
      <c r="R59" s="5">
        <f t="shared" si="15"/>
        <v>172.60788374383145</v>
      </c>
      <c r="S59" s="5">
        <f t="shared" si="15"/>
        <v>178.13133602363405</v>
      </c>
      <c r="T59" s="5">
        <f t="shared" si="15"/>
        <v>183.83153877639032</v>
      </c>
      <c r="U59" s="5">
        <f t="shared" si="15"/>
        <v>189.71414801723483</v>
      </c>
      <c r="V59" s="5">
        <f t="shared" si="15"/>
        <v>195.78500075378636</v>
      </c>
      <c r="W59" s="5">
        <f t="shared" si="15"/>
        <v>202.05012077790749</v>
      </c>
      <c r="X59" s="5">
        <f t="shared" si="15"/>
        <v>208.51572464280048</v>
      </c>
      <c r="Y59" s="5">
        <f t="shared" si="15"/>
        <v>215.18822783137014</v>
      </c>
      <c r="Z59" s="5">
        <f t="shared" si="14"/>
        <v>222.07425112197402</v>
      </c>
      <c r="AA59" s="5">
        <f t="shared" si="14"/>
        <v>229.18062715787715</v>
      </c>
      <c r="AB59" s="5">
        <f t="shared" si="14"/>
        <v>236.51440722692919</v>
      </c>
      <c r="AC59" s="5">
        <f t="shared" si="14"/>
        <v>244.08286825819096</v>
      </c>
      <c r="AD59" s="5">
        <f t="shared" si="14"/>
        <v>251.8935200424531</v>
      </c>
      <c r="AE59" s="5">
        <f t="shared" si="14"/>
        <v>259.95411268381156</v>
      </c>
      <c r="AF59" s="5">
        <f t="shared" si="14"/>
        <v>268.27264428969352</v>
      </c>
      <c r="AG59" s="5">
        <f t="shared" si="14"/>
        <v>276.8573689069637</v>
      </c>
      <c r="AH59" s="5">
        <f t="shared" si="14"/>
        <v>285.71680471198658</v>
      </c>
      <c r="AI59" s="5">
        <f t="shared" si="14"/>
        <v>294.8597424627701</v>
      </c>
      <c r="AJ59" s="5">
        <f t="shared" si="14"/>
        <v>304.29525422157872</v>
      </c>
      <c r="AK59" s="5">
        <f t="shared" si="14"/>
        <v>314.03270235666929</v>
      </c>
      <c r="AL59" s="5">
        <f t="shared" si="14"/>
        <v>324.08174883208272</v>
      </c>
      <c r="AM59" s="5">
        <f t="shared" si="14"/>
        <v>334.4523647947093</v>
      </c>
    </row>
    <row r="60" spans="1:42" ht="12" customHeight="1" x14ac:dyDescent="0.2">
      <c r="A60" s="7">
        <v>3</v>
      </c>
      <c r="B60" s="4" t="str">
        <f>Variantenvergleich!AD49</f>
        <v>Rauchfangkehrer</v>
      </c>
      <c r="C60" s="4">
        <f>Variantenvergleich!AE49</f>
        <v>90</v>
      </c>
      <c r="D60" s="4">
        <f>Variantenvergleich!AF49</f>
        <v>1</v>
      </c>
      <c r="E60" s="4">
        <f>Variantenvergleich!AG49</f>
        <v>3.2000000000000001E-2</v>
      </c>
      <c r="I60" s="5">
        <v>0</v>
      </c>
      <c r="J60" s="5">
        <f t="shared" si="15"/>
        <v>92.88</v>
      </c>
      <c r="K60" s="5">
        <f t="shared" si="14"/>
        <v>95.852159999999998</v>
      </c>
      <c r="L60" s="5">
        <f t="shared" si="14"/>
        <v>98.91942911999999</v>
      </c>
      <c r="M60" s="5">
        <f t="shared" si="14"/>
        <v>102.08485085183999</v>
      </c>
      <c r="N60" s="5">
        <f t="shared" si="14"/>
        <v>105.35156607909889</v>
      </c>
      <c r="O60" s="5">
        <f t="shared" si="14"/>
        <v>108.72281619363004</v>
      </c>
      <c r="P60" s="5">
        <f t="shared" si="14"/>
        <v>112.20194631182618</v>
      </c>
      <c r="Q60" s="5">
        <f t="shared" si="14"/>
        <v>115.79240859380464</v>
      </c>
      <c r="R60" s="5">
        <f t="shared" si="14"/>
        <v>119.49776566880639</v>
      </c>
      <c r="S60" s="5">
        <f t="shared" si="14"/>
        <v>123.32169417020819</v>
      </c>
      <c r="T60" s="5">
        <f t="shared" si="14"/>
        <v>127.26798838365484</v>
      </c>
      <c r="U60" s="5">
        <f t="shared" si="14"/>
        <v>131.3405640119318</v>
      </c>
      <c r="V60" s="5">
        <f t="shared" si="14"/>
        <v>135.54346206031363</v>
      </c>
      <c r="W60" s="5">
        <f t="shared" si="14"/>
        <v>139.88085284624364</v>
      </c>
      <c r="X60" s="5">
        <f t="shared" si="14"/>
        <v>144.35704013732342</v>
      </c>
      <c r="Y60" s="5">
        <f t="shared" si="14"/>
        <v>148.97646542171779</v>
      </c>
      <c r="Z60" s="5">
        <f t="shared" si="14"/>
        <v>153.74371231521278</v>
      </c>
      <c r="AA60" s="5">
        <f t="shared" si="14"/>
        <v>158.66351110929958</v>
      </c>
      <c r="AB60" s="5">
        <f t="shared" si="14"/>
        <v>163.74074346479713</v>
      </c>
      <c r="AC60" s="5">
        <f t="shared" si="14"/>
        <v>168.98044725567067</v>
      </c>
      <c r="AD60" s="5">
        <f t="shared" si="14"/>
        <v>174.38782156785214</v>
      </c>
      <c r="AE60" s="5">
        <f t="shared" si="14"/>
        <v>179.96823185802339</v>
      </c>
      <c r="AF60" s="5">
        <f t="shared" si="14"/>
        <v>185.7272152774801</v>
      </c>
      <c r="AG60" s="5">
        <f t="shared" si="14"/>
        <v>191.6704861663595</v>
      </c>
      <c r="AH60" s="5">
        <f t="shared" si="14"/>
        <v>197.80394172368304</v>
      </c>
      <c r="AI60" s="5">
        <f t="shared" si="14"/>
        <v>204.13366785884085</v>
      </c>
      <c r="AJ60" s="5">
        <f t="shared" si="14"/>
        <v>210.66594523032376</v>
      </c>
      <c r="AK60" s="5">
        <f t="shared" si="14"/>
        <v>217.40725547769415</v>
      </c>
      <c r="AL60" s="5">
        <f t="shared" si="14"/>
        <v>224.36428765298035</v>
      </c>
      <c r="AM60" s="5">
        <f t="shared" si="14"/>
        <v>231.54394485787569</v>
      </c>
    </row>
    <row r="61" spans="1:42" ht="12" customHeight="1" x14ac:dyDescent="0.2">
      <c r="A61" s="7">
        <v>4</v>
      </c>
      <c r="B61" s="4" t="str">
        <f>Variantenvergleich!AD50</f>
        <v>Abgasmessung</v>
      </c>
      <c r="C61" s="4">
        <f>Variantenvergleich!AE50</f>
        <v>50</v>
      </c>
      <c r="D61" s="4">
        <f>Variantenvergleich!AF50</f>
        <v>1</v>
      </c>
      <c r="E61" s="4">
        <f>Variantenvergleich!AG50</f>
        <v>3.2000000000000001E-2</v>
      </c>
      <c r="I61" s="5">
        <v>0</v>
      </c>
      <c r="J61" s="5">
        <f t="shared" si="15"/>
        <v>51.6</v>
      </c>
      <c r="K61" s="5">
        <f t="shared" si="14"/>
        <v>53.251199999999997</v>
      </c>
      <c r="L61" s="5">
        <f t="shared" si="14"/>
        <v>54.955238399999992</v>
      </c>
      <c r="M61" s="5">
        <f t="shared" si="14"/>
        <v>56.713806028799993</v>
      </c>
      <c r="N61" s="5">
        <f t="shared" si="14"/>
        <v>58.528647821721606</v>
      </c>
      <c r="O61" s="5">
        <f t="shared" si="14"/>
        <v>60.401564552016687</v>
      </c>
      <c r="P61" s="5">
        <f t="shared" si="14"/>
        <v>62.334414617681212</v>
      </c>
      <c r="Q61" s="5">
        <f t="shared" si="14"/>
        <v>64.329115885447024</v>
      </c>
      <c r="R61" s="5">
        <f t="shared" si="14"/>
        <v>66.387647593781324</v>
      </c>
      <c r="S61" s="5">
        <f t="shared" si="14"/>
        <v>68.512052316782331</v>
      </c>
      <c r="T61" s="5">
        <f t="shared" si="14"/>
        <v>70.704437990919359</v>
      </c>
      <c r="U61" s="5">
        <f t="shared" si="14"/>
        <v>72.966980006628773</v>
      </c>
      <c r="V61" s="5">
        <f t="shared" si="14"/>
        <v>75.30192336684091</v>
      </c>
      <c r="W61" s="5">
        <f t="shared" si="14"/>
        <v>77.711584914579802</v>
      </c>
      <c r="X61" s="5">
        <f t="shared" si="14"/>
        <v>80.19835563184634</v>
      </c>
      <c r="Y61" s="5">
        <f t="shared" si="14"/>
        <v>82.764703012065439</v>
      </c>
      <c r="Z61" s="5">
        <f t="shared" si="14"/>
        <v>85.41317350845155</v>
      </c>
      <c r="AA61" s="5">
        <f t="shared" si="14"/>
        <v>88.146395060721986</v>
      </c>
      <c r="AB61" s="5">
        <f t="shared" si="14"/>
        <v>90.967079702665075</v>
      </c>
      <c r="AC61" s="5">
        <f t="shared" si="14"/>
        <v>93.878026253150367</v>
      </c>
      <c r="AD61" s="5">
        <f t="shared" si="14"/>
        <v>96.882123093251195</v>
      </c>
      <c r="AE61" s="5">
        <f t="shared" si="14"/>
        <v>99.982351032235215</v>
      </c>
      <c r="AF61" s="5">
        <f t="shared" si="14"/>
        <v>103.18178626526672</v>
      </c>
      <c r="AG61" s="5">
        <f t="shared" si="14"/>
        <v>106.48360342575526</v>
      </c>
      <c r="AH61" s="5">
        <f t="shared" si="14"/>
        <v>109.89107873537947</v>
      </c>
      <c r="AI61" s="5">
        <f t="shared" si="14"/>
        <v>113.40759325491159</v>
      </c>
      <c r="AJ61" s="5">
        <f t="shared" si="14"/>
        <v>117.03663623906874</v>
      </c>
      <c r="AK61" s="5">
        <f t="shared" si="14"/>
        <v>120.78180859871897</v>
      </c>
      <c r="AL61" s="5">
        <f t="shared" si="14"/>
        <v>124.64682647387797</v>
      </c>
      <c r="AM61" s="5">
        <f t="shared" si="14"/>
        <v>128.63552492104205</v>
      </c>
    </row>
    <row r="62" spans="1:42" ht="12" customHeight="1" x14ac:dyDescent="0.2">
      <c r="A62" s="7">
        <v>5</v>
      </c>
      <c r="B62" s="4" t="str">
        <f>Variantenvergleich!AD51</f>
        <v xml:space="preserve">Zählergebühr, Abrechnungs-kosten, 
Abfüllpauschale </v>
      </c>
      <c r="C62" s="4">
        <f>Variantenvergleich!AE51</f>
        <v>15</v>
      </c>
      <c r="D62" s="4">
        <f>Variantenvergleich!AF51</f>
        <v>1</v>
      </c>
      <c r="E62" s="4">
        <f>Variantenvergleich!AG51</f>
        <v>3.5000000000000003E-2</v>
      </c>
      <c r="I62" s="5">
        <v>0</v>
      </c>
      <c r="J62" s="5">
        <f t="shared" si="15"/>
        <v>15.524999999999999</v>
      </c>
      <c r="K62" s="5">
        <f t="shared" si="14"/>
        <v>16.068375</v>
      </c>
      <c r="L62" s="5">
        <f t="shared" si="14"/>
        <v>16.630768124999996</v>
      </c>
      <c r="M62" s="5">
        <f t="shared" si="14"/>
        <v>17.212845009374995</v>
      </c>
      <c r="N62" s="5">
        <f t="shared" si="14"/>
        <v>17.815294584703118</v>
      </c>
      <c r="O62" s="5">
        <f t="shared" si="14"/>
        <v>18.438829895167729</v>
      </c>
      <c r="P62" s="5">
        <f t="shared" si="14"/>
        <v>19.084188941498596</v>
      </c>
      <c r="Q62" s="5">
        <f t="shared" si="14"/>
        <v>19.752135554451044</v>
      </c>
      <c r="R62" s="5">
        <f t="shared" si="14"/>
        <v>20.443460298856827</v>
      </c>
      <c r="S62" s="5">
        <f t="shared" si="14"/>
        <v>21.158981409316816</v>
      </c>
      <c r="T62" s="5">
        <f t="shared" si="14"/>
        <v>21.899545758642905</v>
      </c>
      <c r="U62" s="5">
        <f t="shared" si="14"/>
        <v>22.666029860195405</v>
      </c>
      <c r="V62" s="5">
        <f t="shared" si="14"/>
        <v>23.459340905302238</v>
      </c>
      <c r="W62" s="5">
        <f t="shared" si="14"/>
        <v>24.280417836987819</v>
      </c>
      <c r="X62" s="5">
        <f t="shared" si="14"/>
        <v>25.13023246128239</v>
      </c>
      <c r="Y62" s="5">
        <f t="shared" si="14"/>
        <v>26.009790597427269</v>
      </c>
      <c r="Z62" s="5">
        <f t="shared" si="14"/>
        <v>26.920133268337221</v>
      </c>
      <c r="AA62" s="5">
        <f t="shared" si="14"/>
        <v>27.862337932729023</v>
      </c>
      <c r="AB62" s="5">
        <f t="shared" si="14"/>
        <v>28.837519760374533</v>
      </c>
      <c r="AC62" s="5">
        <f t="shared" si="14"/>
        <v>29.84683295198764</v>
      </c>
      <c r="AD62" s="5">
        <f t="shared" si="14"/>
        <v>30.891472105307201</v>
      </c>
      <c r="AE62" s="5">
        <f t="shared" si="14"/>
        <v>31.972673628992958</v>
      </c>
      <c r="AF62" s="5">
        <f t="shared" si="14"/>
        <v>33.091717206007708</v>
      </c>
      <c r="AG62" s="5">
        <f t="shared" si="14"/>
        <v>34.24992730821797</v>
      </c>
      <c r="AH62" s="5">
        <f t="shared" si="14"/>
        <v>35.448674764005595</v>
      </c>
      <c r="AI62" s="5">
        <f t="shared" si="14"/>
        <v>36.689378380745794</v>
      </c>
      <c r="AJ62" s="5">
        <f t="shared" si="14"/>
        <v>37.973506624071895</v>
      </c>
      <c r="AK62" s="5">
        <f t="shared" si="14"/>
        <v>39.302579355914411</v>
      </c>
      <c r="AL62" s="5">
        <f t="shared" si="14"/>
        <v>40.678169633371404</v>
      </c>
      <c r="AM62" s="5">
        <f t="shared" si="14"/>
        <v>42.101905570539408</v>
      </c>
    </row>
    <row r="63" spans="1:42" ht="12" customHeight="1" x14ac:dyDescent="0.2">
      <c r="A63" s="7">
        <v>6</v>
      </c>
      <c r="B63" s="4">
        <f>Variantenvergleich!AD52</f>
        <v>0</v>
      </c>
      <c r="C63" s="4">
        <f>Variantenvergleich!AE52</f>
        <v>0</v>
      </c>
      <c r="D63" s="4">
        <f>Variantenvergleich!AF52</f>
        <v>0</v>
      </c>
      <c r="E63" s="4">
        <f>Variantenvergleich!AG52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Variantenvergleich!AD53</f>
        <v>0</v>
      </c>
      <c r="C64" s="4">
        <f>Variantenvergleich!AE53</f>
        <v>0</v>
      </c>
      <c r="D64" s="4">
        <f>Variantenvergleich!AF53</f>
        <v>0</v>
      </c>
      <c r="E64" s="4">
        <f>Variantenvergleich!AG53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Variantenvergleich!AD54</f>
        <v>0</v>
      </c>
      <c r="C65" s="4">
        <f>Variantenvergleich!AE54</f>
        <v>0</v>
      </c>
      <c r="D65" s="4">
        <f>Variantenvergleich!AF54</f>
        <v>0</v>
      </c>
      <c r="E65" s="4">
        <f>Variantenvergleich!AG54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Variantenvergleich!AD55</f>
        <v>0</v>
      </c>
      <c r="C66" s="4">
        <f>Variantenvergleich!AE55</f>
        <v>0</v>
      </c>
      <c r="D66" s="4">
        <f>Variantenvergleich!AF55</f>
        <v>0</v>
      </c>
      <c r="E66" s="4">
        <f>Variantenvergleich!AG55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Variantenvergleich!AD56</f>
        <v>0</v>
      </c>
      <c r="C67" s="4">
        <f>Variantenvergleich!AE56</f>
        <v>0</v>
      </c>
      <c r="D67" s="4">
        <f>Variantenvergleich!AF56</f>
        <v>0</v>
      </c>
      <c r="E67" s="4">
        <f>Variantenvergleich!AG56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435</v>
      </c>
      <c r="D69" s="11" t="s">
        <v>10</v>
      </c>
      <c r="E69" s="14">
        <f>NPV($C$3,J69:AM69)</f>
        <v>14791.043092857892</v>
      </c>
      <c r="I69" s="5">
        <v>0</v>
      </c>
      <c r="J69" s="5">
        <f t="shared" ref="J69:AM69" si="17">SUM(J58:J68)</f>
        <v>449.41499999999996</v>
      </c>
      <c r="K69" s="5">
        <f t="shared" si="17"/>
        <v>464.30860499999994</v>
      </c>
      <c r="L69" s="5">
        <f t="shared" si="17"/>
        <v>479.69673673499989</v>
      </c>
      <c r="M69" s="5">
        <f t="shared" si="17"/>
        <v>495.59584765864491</v>
      </c>
      <c r="N69" s="5">
        <f t="shared" si="17"/>
        <v>512.02293866903096</v>
      </c>
      <c r="O69" s="5">
        <f t="shared" si="17"/>
        <v>528.99557742773504</v>
      </c>
      <c r="P69" s="5">
        <f t="shared" si="17"/>
        <v>546.53191729196317</v>
      </c>
      <c r="Q69" s="5">
        <f t="shared" si="17"/>
        <v>564.65071688037528</v>
      </c>
      <c r="R69" s="5">
        <f t="shared" si="17"/>
        <v>583.3713602938443</v>
      </c>
      <c r="S69" s="5">
        <f t="shared" si="17"/>
        <v>602.71387801310948</v>
      </c>
      <c r="T69" s="5">
        <f t="shared" si="17"/>
        <v>622.69896849603651</v>
      </c>
      <c r="U69" s="5">
        <f t="shared" si="17"/>
        <v>643.34802049794496</v>
      </c>
      <c r="V69" s="5">
        <f t="shared" si="17"/>
        <v>664.68313613926557</v>
      </c>
      <c r="W69" s="5">
        <f t="shared" si="17"/>
        <v>686.72715474559698</v>
      </c>
      <c r="X69" s="5">
        <f t="shared" si="17"/>
        <v>709.50367748607653</v>
      </c>
      <c r="Y69" s="5">
        <f t="shared" si="17"/>
        <v>733.03709283685328</v>
      </c>
      <c r="Z69" s="5">
        <f t="shared" si="17"/>
        <v>757.35260289734777</v>
      </c>
      <c r="AA69" s="5">
        <f t="shared" si="17"/>
        <v>782.47625058791789</v>
      </c>
      <c r="AB69" s="5">
        <f t="shared" si="17"/>
        <v>808.43494775851127</v>
      </c>
      <c r="AC69" s="5">
        <f t="shared" si="17"/>
        <v>835.256504238876</v>
      </c>
      <c r="AD69" s="5">
        <f t="shared" si="17"/>
        <v>862.96965786193562</v>
      </c>
      <c r="AE69" s="5">
        <f t="shared" si="17"/>
        <v>891.60410549299274</v>
      </c>
      <c r="AF69" s="5">
        <f t="shared" si="17"/>
        <v>921.19053509852517</v>
      </c>
      <c r="AG69" s="5">
        <f t="shared" si="17"/>
        <v>951.76065888947608</v>
      </c>
      <c r="AH69" s="5">
        <f t="shared" si="17"/>
        <v>983.3472475751106</v>
      </c>
      <c r="AI69" s="5">
        <f t="shared" si="17"/>
        <v>1015.9841657647262</v>
      </c>
      <c r="AJ69" s="5">
        <f t="shared" si="17"/>
        <v>1049.706408555762</v>
      </c>
      <c r="AK69" s="5">
        <f t="shared" si="17"/>
        <v>1084.5501393481409</v>
      </c>
      <c r="AL69" s="5">
        <f t="shared" si="17"/>
        <v>1120.5527289260265</v>
      </c>
      <c r="AM69" s="5">
        <f t="shared" si="17"/>
        <v>1157.7527958495605</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sPetVGWBhLu5pRpLrEiVTyXY7AvgKMUnjfyl4ZHt4EHVkMie8h7WYXmyl7Oo3nx1tMzR9/O1u1T2oHG4MJl8EQ==" saltValue="zjwusd7kx1l7J+JX9WdeKw==" spinCount="100000" sheet="1" objects="1" scenarios="1"/>
  <conditionalFormatting sqref="AO15:AO16 I15:AM33">
    <cfRule type="expression" dxfId="59" priority="60">
      <formula>0</formula>
    </cfRule>
  </conditionalFormatting>
  <conditionalFormatting sqref="AO15:AO16 I15:AM33">
    <cfRule type="cellIs" dxfId="58" priority="59" operator="equal">
      <formula>0</formula>
    </cfRule>
  </conditionalFormatting>
  <conditionalFormatting sqref="AO17">
    <cfRule type="expression" dxfId="57" priority="58">
      <formula>0</formula>
    </cfRule>
  </conditionalFormatting>
  <conditionalFormatting sqref="AO17">
    <cfRule type="cellIs" dxfId="56" priority="57" operator="equal">
      <formula>0</formula>
    </cfRule>
  </conditionalFormatting>
  <conditionalFormatting sqref="AO18">
    <cfRule type="expression" dxfId="55" priority="56">
      <formula>0</formula>
    </cfRule>
  </conditionalFormatting>
  <conditionalFormatting sqref="AO18">
    <cfRule type="cellIs" dxfId="54" priority="55" operator="equal">
      <formula>0</formula>
    </cfRule>
  </conditionalFormatting>
  <conditionalFormatting sqref="AO19">
    <cfRule type="expression" dxfId="53" priority="54">
      <formula>0</formula>
    </cfRule>
  </conditionalFormatting>
  <conditionalFormatting sqref="AO19">
    <cfRule type="cellIs" dxfId="52" priority="53" operator="equal">
      <formula>0</formula>
    </cfRule>
  </conditionalFormatting>
  <conditionalFormatting sqref="AO20">
    <cfRule type="expression" dxfId="51" priority="52">
      <formula>0</formula>
    </cfRule>
  </conditionalFormatting>
  <conditionalFormatting sqref="AO20">
    <cfRule type="cellIs" dxfId="50" priority="51" operator="equal">
      <formula>0</formula>
    </cfRule>
  </conditionalFormatting>
  <conditionalFormatting sqref="AO21">
    <cfRule type="expression" dxfId="49" priority="50">
      <formula>0</formula>
    </cfRule>
  </conditionalFormatting>
  <conditionalFormatting sqref="AO21">
    <cfRule type="cellIs" dxfId="48" priority="49" operator="equal">
      <formula>0</formula>
    </cfRule>
  </conditionalFormatting>
  <conditionalFormatting sqref="AO22">
    <cfRule type="expression" dxfId="47" priority="48">
      <formula>0</formula>
    </cfRule>
  </conditionalFormatting>
  <conditionalFormatting sqref="AO22">
    <cfRule type="cellIs" dxfId="46" priority="47" operator="equal">
      <formula>0</formula>
    </cfRule>
  </conditionalFormatting>
  <conditionalFormatting sqref="AO23">
    <cfRule type="expression" dxfId="45" priority="46">
      <formula>0</formula>
    </cfRule>
  </conditionalFormatting>
  <conditionalFormatting sqref="AO23">
    <cfRule type="cellIs" dxfId="44" priority="45" operator="equal">
      <formula>0</formula>
    </cfRule>
  </conditionalFormatting>
  <conditionalFormatting sqref="AO24">
    <cfRule type="expression" dxfId="43" priority="44">
      <formula>0</formula>
    </cfRule>
  </conditionalFormatting>
  <conditionalFormatting sqref="AO24">
    <cfRule type="cellIs" dxfId="42" priority="43" operator="equal">
      <formula>0</formula>
    </cfRule>
  </conditionalFormatting>
  <conditionalFormatting sqref="AO25">
    <cfRule type="expression" dxfId="41" priority="42">
      <formula>0</formula>
    </cfRule>
  </conditionalFormatting>
  <conditionalFormatting sqref="AO25">
    <cfRule type="cellIs" dxfId="40" priority="41" operator="equal">
      <formula>0</formula>
    </cfRule>
  </conditionalFormatting>
  <conditionalFormatting sqref="AO26">
    <cfRule type="expression" dxfId="39" priority="40">
      <formula>0</formula>
    </cfRule>
  </conditionalFormatting>
  <conditionalFormatting sqref="AO26">
    <cfRule type="cellIs" dxfId="38" priority="39" operator="equal">
      <formula>0</formula>
    </cfRule>
  </conditionalFormatting>
  <conditionalFormatting sqref="AO27">
    <cfRule type="expression" dxfId="37" priority="38">
      <formula>0</formula>
    </cfRule>
  </conditionalFormatting>
  <conditionalFormatting sqref="AO27">
    <cfRule type="cellIs" dxfId="36" priority="37" operator="equal">
      <formula>0</formula>
    </cfRule>
  </conditionalFormatting>
  <conditionalFormatting sqref="AO28">
    <cfRule type="expression" dxfId="35" priority="36">
      <formula>0</formula>
    </cfRule>
  </conditionalFormatting>
  <conditionalFormatting sqref="AO28">
    <cfRule type="cellIs" dxfId="34" priority="35" operator="equal">
      <formula>0</formula>
    </cfRule>
  </conditionalFormatting>
  <conditionalFormatting sqref="AO29">
    <cfRule type="expression" dxfId="33" priority="34">
      <formula>0</formula>
    </cfRule>
  </conditionalFormatting>
  <conditionalFormatting sqref="AO29">
    <cfRule type="cellIs" dxfId="32" priority="33" operator="equal">
      <formula>0</formula>
    </cfRule>
  </conditionalFormatting>
  <conditionalFormatting sqref="AO30">
    <cfRule type="expression" dxfId="31" priority="32">
      <formula>0</formula>
    </cfRule>
  </conditionalFormatting>
  <conditionalFormatting sqref="AO30">
    <cfRule type="cellIs" dxfId="30" priority="31" operator="equal">
      <formula>0</formula>
    </cfRule>
  </conditionalFormatting>
  <conditionalFormatting sqref="AO31">
    <cfRule type="expression" dxfId="29" priority="30">
      <formula>0</formula>
    </cfRule>
  </conditionalFormatting>
  <conditionalFormatting sqref="AO31">
    <cfRule type="cellIs" dxfId="28" priority="29" operator="equal">
      <formula>0</formula>
    </cfRule>
  </conditionalFormatting>
  <conditionalFormatting sqref="AO32">
    <cfRule type="expression" dxfId="27" priority="28">
      <formula>0</formula>
    </cfRule>
  </conditionalFormatting>
  <conditionalFormatting sqref="AO32">
    <cfRule type="cellIs" dxfId="26" priority="27" operator="equal">
      <formula>0</formula>
    </cfRule>
  </conditionalFormatting>
  <conditionalFormatting sqref="AO33">
    <cfRule type="expression" dxfId="25" priority="26">
      <formula>0</formula>
    </cfRule>
  </conditionalFormatting>
  <conditionalFormatting sqref="AO33">
    <cfRule type="cellIs" dxfId="24" priority="25" operator="equal">
      <formula>0</formula>
    </cfRule>
  </conditionalFormatting>
  <conditionalFormatting sqref="AM35">
    <cfRule type="expression" dxfId="23" priority="24">
      <formula>0</formula>
    </cfRule>
  </conditionalFormatting>
  <conditionalFormatting sqref="AM35">
    <cfRule type="cellIs" dxfId="22" priority="23" operator="equal">
      <formula>0</formula>
    </cfRule>
  </conditionalFormatting>
  <conditionalFormatting sqref="I35:AL35">
    <cfRule type="expression" dxfId="21" priority="22">
      <formula>0</formula>
    </cfRule>
  </conditionalFormatting>
  <conditionalFormatting sqref="I35:AL35">
    <cfRule type="cellIs" dxfId="20" priority="21" operator="equal">
      <formula>0</formula>
    </cfRule>
  </conditionalFormatting>
  <conditionalFormatting sqref="I41:AM50">
    <cfRule type="expression" dxfId="19" priority="20">
      <formula>0</formula>
    </cfRule>
  </conditionalFormatting>
  <conditionalFormatting sqref="I41:AM50">
    <cfRule type="cellIs" dxfId="18" priority="19" operator="equal">
      <formula>0</formula>
    </cfRule>
  </conditionalFormatting>
  <conditionalFormatting sqref="J52:AL52">
    <cfRule type="expression" dxfId="17" priority="18">
      <formula>0</formula>
    </cfRule>
  </conditionalFormatting>
  <conditionalFormatting sqref="J52:AL52">
    <cfRule type="cellIs" dxfId="16" priority="17" operator="equal">
      <formula>0</formula>
    </cfRule>
  </conditionalFormatting>
  <conditionalFormatting sqref="I58:AM67">
    <cfRule type="expression" dxfId="15" priority="16">
      <formula>0</formula>
    </cfRule>
  </conditionalFormatting>
  <conditionalFormatting sqref="I58:AM67">
    <cfRule type="cellIs" dxfId="14" priority="15" operator="equal">
      <formula>0</formula>
    </cfRule>
  </conditionalFormatting>
  <conditionalFormatting sqref="I69:AL69">
    <cfRule type="expression" dxfId="13" priority="14">
      <formula>0</formula>
    </cfRule>
  </conditionalFormatting>
  <conditionalFormatting sqref="I69:AL69">
    <cfRule type="cellIs" dxfId="12" priority="13" operator="equal">
      <formula>0</formula>
    </cfRule>
  </conditionalFormatting>
  <conditionalFormatting sqref="C35">
    <cfRule type="expression" dxfId="11" priority="12">
      <formula>0</formula>
    </cfRule>
  </conditionalFormatting>
  <conditionalFormatting sqref="C35">
    <cfRule type="cellIs" dxfId="10" priority="11" operator="equal">
      <formula>0</formula>
    </cfRule>
  </conditionalFormatting>
  <conditionalFormatting sqref="C69">
    <cfRule type="expression" dxfId="9" priority="8">
      <formula>0</formula>
    </cfRule>
  </conditionalFormatting>
  <conditionalFormatting sqref="C69">
    <cfRule type="cellIs" dxfId="8" priority="7" operator="equal">
      <formula>0</formula>
    </cfRule>
  </conditionalFormatting>
  <conditionalFormatting sqref="C52">
    <cfRule type="expression" dxfId="7" priority="10">
      <formula>0</formula>
    </cfRule>
  </conditionalFormatting>
  <conditionalFormatting sqref="C52">
    <cfRule type="cellIs" dxfId="6" priority="9" operator="equal">
      <formula>0</formula>
    </cfRule>
  </conditionalFormatting>
  <conditionalFormatting sqref="I52">
    <cfRule type="expression" dxfId="5" priority="6">
      <formula>0</formula>
    </cfRule>
  </conditionalFormatting>
  <conditionalFormatting sqref="I52">
    <cfRule type="cellIs" dxfId="4" priority="5" operator="equal">
      <formula>0</formula>
    </cfRule>
  </conditionalFormatting>
  <conditionalFormatting sqref="AM52">
    <cfRule type="expression" dxfId="3" priority="4">
      <formula>0</formula>
    </cfRule>
  </conditionalFormatting>
  <conditionalFormatting sqref="AM52">
    <cfRule type="cellIs" dxfId="2" priority="3" operator="equal">
      <formula>0</formula>
    </cfRule>
  </conditionalFormatting>
  <conditionalFormatting sqref="AM69">
    <cfRule type="expression" dxfId="1" priority="2">
      <formula>0</formula>
    </cfRule>
  </conditionalFormatting>
  <conditionalFormatting sqref="AM69">
    <cfRule type="cellIs" dxfId="0" priority="1" operator="equal">
      <formula>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Deckblatt</vt:lpstr>
      <vt:lpstr>Verstecken</vt:lpstr>
      <vt:lpstr>Variantenvergleich</vt:lpstr>
      <vt:lpstr>Variante(1)</vt:lpstr>
      <vt:lpstr>Variante(2)</vt:lpstr>
      <vt:lpstr>Variante(3)</vt:lpstr>
      <vt:lpstr>Variante(4)</vt:lpstr>
      <vt:lpstr>Variante(5)</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Pöhn Christian</dc:creator>
  <cp:lastModifiedBy>Gräf Viktoria</cp:lastModifiedBy>
  <cp:lastPrinted>2020-02-06T14:46:23Z</cp:lastPrinted>
  <dcterms:created xsi:type="dcterms:W3CDTF">2019-11-06T06:39:41Z</dcterms:created>
  <dcterms:modified xsi:type="dcterms:W3CDTF">2024-04-29T12:46:28Z</dcterms:modified>
</cp:coreProperties>
</file>