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IB-Entwicklung\2023 Richtlinie\Wien Energie\"/>
    </mc:Choice>
  </mc:AlternateContent>
  <bookViews>
    <workbookView xWindow="0" yWindow="0" windowWidth="17250" windowHeight="9270"/>
  </bookViews>
  <sheets>
    <sheet name="FW Tarif Index 15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3" l="1"/>
  <c r="I33" i="3"/>
  <c r="I32" i="3"/>
  <c r="I35" i="3" s="1"/>
  <c r="I26" i="3"/>
  <c r="I24" i="3"/>
  <c r="E23" i="3"/>
  <c r="I23" i="3" s="1"/>
  <c r="E22" i="3"/>
  <c r="I22" i="3" s="1"/>
  <c r="E21" i="3"/>
  <c r="I21" i="3" s="1"/>
  <c r="I25" i="3" l="1"/>
  <c r="I27" i="3" s="1"/>
  <c r="I36" i="3"/>
  <c r="I37" i="3" s="1"/>
  <c r="K37" i="3" s="1"/>
  <c r="I28" i="3" l="1"/>
  <c r="I29" i="3" s="1"/>
  <c r="K29" i="3" s="1"/>
</calcChain>
</file>

<file path=xl/comments1.xml><?xml version="1.0" encoding="utf-8"?>
<comments xmlns="http://schemas.openxmlformats.org/spreadsheetml/2006/main">
  <authors>
    <author>Pöhn Christian</author>
  </authors>
  <commentList>
    <comment ref="I15" authorId="0" shapeId="0">
      <text>
        <r>
          <rPr>
            <b/>
            <sz val="9"/>
            <color indexed="81"/>
            <rFont val="Segoe UI"/>
            <family val="2"/>
          </rPr>
          <t>Hinweis: oft 20% geringer, aber maximal gleich hoch!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Segoe UI"/>
            <family val="2"/>
          </rPr>
          <t>Achtung: u.U. Berücksichtigung eines Energiepreisdeckels notwendig!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20" authorId="0" shapeId="0">
      <text>
        <r>
          <rPr>
            <b/>
            <sz val="9"/>
            <color indexed="81"/>
            <rFont val="Segoe UI"/>
            <family val="2"/>
          </rPr>
          <t>Information von Wien Energie notwendig!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4" authorId="0" shapeId="0">
      <text>
        <r>
          <rPr>
            <b/>
            <sz val="9"/>
            <color indexed="81"/>
            <rFont val="Segoe UI"/>
            <family val="2"/>
          </rPr>
          <t>Information von Wien Energie notwendig!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5" authorId="0" shapeId="0">
      <text>
        <r>
          <rPr>
            <b/>
            <sz val="9"/>
            <color indexed="81"/>
            <rFont val="Segoe UI"/>
            <family val="2"/>
          </rPr>
          <t>Information von Wien Energie notwendig!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<sst xmlns="http://schemas.openxmlformats.org/spreadsheetml/2006/main" count="67" uniqueCount="50">
  <si>
    <t>Erläuterungen zu den Mindestanforderungen der Energiekostenermittlung
Fall: Fernwärme nach dem Tarif INDEX 15</t>
  </si>
  <si>
    <t>Index 15</t>
  </si>
  <si>
    <t>Anzahl NE</t>
  </si>
  <si>
    <t>Leistungspreis</t>
  </si>
  <si>
    <t>Leistung Gebäude</t>
  </si>
  <si>
    <r>
      <t>P</t>
    </r>
    <r>
      <rPr>
        <vertAlign val="subscript"/>
        <sz val="8"/>
        <color theme="1"/>
        <rFont val="Wiener Melange Cd"/>
        <family val="2"/>
      </rPr>
      <t>H,KN</t>
    </r>
    <r>
      <rPr>
        <sz val="8"/>
        <color theme="1"/>
        <rFont val="Wiener Melange Cd"/>
        <family val="2"/>
      </rPr>
      <t xml:space="preserve"> =</t>
    </r>
  </si>
  <si>
    <t>EUR/MWh</t>
  </si>
  <si>
    <t>Bruttogrundfläche</t>
  </si>
  <si>
    <t>BGF =</t>
  </si>
  <si>
    <t>Bezugsfläche</t>
  </si>
  <si>
    <t>BF =</t>
  </si>
  <si>
    <t>Vertragleistung/m²</t>
  </si>
  <si>
    <t>VAW Leistung/m² **)</t>
  </si>
  <si>
    <t>Vertragswert</t>
  </si>
  <si>
    <t>aus Heizlast-Berechnung oder aus Energieausweis</t>
  </si>
  <si>
    <t>kW</t>
  </si>
  <si>
    <t>Leistungswert</t>
  </si>
  <si>
    <t>Arbeit Heizung</t>
  </si>
  <si>
    <t>aus Energieausweis (im Beispiel aus CostOpt 23)</t>
  </si>
  <si>
    <r>
      <t>HEB</t>
    </r>
    <r>
      <rPr>
        <vertAlign val="subscript"/>
        <sz val="8"/>
        <color rgb="FFFF0000"/>
        <rFont val="Wiener Melange Cd"/>
        <family val="2"/>
      </rPr>
      <t>RH</t>
    </r>
    <r>
      <rPr>
        <sz val="8"/>
        <color rgb="FFFF0000"/>
        <rFont val="Wiener Melange Cd"/>
        <family val="2"/>
      </rPr>
      <t xml:space="preserve"> =</t>
    </r>
  </si>
  <si>
    <t>kWh</t>
  </si>
  <si>
    <t>Arbeit WW</t>
  </si>
  <si>
    <r>
      <t>HEB</t>
    </r>
    <r>
      <rPr>
        <vertAlign val="subscript"/>
        <sz val="8"/>
        <color rgb="FF0070C0"/>
        <rFont val="Wiener Melange Cd"/>
        <family val="2"/>
      </rPr>
      <t>WW</t>
    </r>
    <r>
      <rPr>
        <sz val="8"/>
        <color rgb="FF0070C0"/>
        <rFont val="Wiener Melange Cd"/>
        <family val="2"/>
      </rPr>
      <t xml:space="preserve"> =</t>
    </r>
  </si>
  <si>
    <t>Arbeit/a inkl Verluste HZ + WW zentral</t>
  </si>
  <si>
    <t>INDEX 15</t>
  </si>
  <si>
    <t>Rabatt</t>
  </si>
  <si>
    <t>Grundpreis</t>
  </si>
  <si>
    <t>EUR/kW/a</t>
  </si>
  <si>
    <t>Arbeitspreis (gewichteter Durchschnitt)</t>
  </si>
  <si>
    <t>Energieabgabe *)</t>
  </si>
  <si>
    <t>Gebrauchsabgabe</t>
  </si>
  <si>
    <t>FIXWERT</t>
  </si>
  <si>
    <t>Messkosten</t>
  </si>
  <si>
    <t>EUR/a</t>
  </si>
  <si>
    <t>Jahreskosten</t>
  </si>
  <si>
    <t>Umsatzsteuer</t>
  </si>
  <si>
    <t>pro NE/Jahr</t>
  </si>
  <si>
    <t>Investkosten</t>
  </si>
  <si>
    <t>Betriebsführung</t>
  </si>
  <si>
    <t>Sonstiges</t>
  </si>
  <si>
    <t>*) dient der Kompensation der Energieabgabe, die bereits für Energieträger im Rahmen der FW-Bereitstellung abgeführt wurden</t>
  </si>
  <si>
    <t>**) dient der internen Leistungsbereitstellung für das FW-Netz</t>
  </si>
  <si>
    <t>analog zu Gas-zentral</t>
  </si>
  <si>
    <t>Beispielkosten</t>
  </si>
  <si>
    <t>Information von Wien Energie/Planung</t>
  </si>
  <si>
    <t>Ergebnis von Wien Energie/Planung***)</t>
  </si>
  <si>
    <t>***) Berücksichtigung aller Förderungen!!</t>
  </si>
  <si>
    <t>EUR</t>
  </si>
  <si>
    <t>Nutzungsdauer z.B.:</t>
  </si>
  <si>
    <t>Neuanschluß eines Gebäudes an Fernwärme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</si>
</sst>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6" formatCode="0\ &quot;NE&quot;"/>
    <numFmt numFmtId="167" formatCode="0.0\ &quot;kW&quot;"/>
    <numFmt numFmtId="168" formatCode="#,##0.00\ &quot;m² BGF&quot;"/>
    <numFmt numFmtId="170" formatCode="#,##0.00\ &quot;m² NGF&quot;"/>
    <numFmt numFmtId="171" formatCode="#,##0.0\ &quot;W/m²&quot;"/>
    <numFmt numFmtId="172" formatCode="0.0%"/>
    <numFmt numFmtId="173" formatCode="0.00\ &quot;kWh/m²a&quot;"/>
    <numFmt numFmtId="174" formatCode="#,##0.0000"/>
    <numFmt numFmtId="175" formatCode="#,##0.00\ &quot;EUR/a&quot;"/>
    <numFmt numFmtId="176" formatCode="#,##0.0"/>
    <numFmt numFmtId="178" formatCode="#,##0\ &quot;a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Wiener Melange Cd"/>
      <family val="2"/>
    </font>
    <font>
      <b/>
      <sz val="8"/>
      <color theme="1"/>
      <name val="Wiener Melange Cd"/>
      <family val="2"/>
    </font>
    <font>
      <b/>
      <sz val="8"/>
      <color rgb="FF7030A0"/>
      <name val="Wiener Melange Cd"/>
      <family val="2"/>
    </font>
    <font>
      <b/>
      <sz val="8"/>
      <color rgb="FF00B050"/>
      <name val="Wiener Melange Cd"/>
      <family val="2"/>
    </font>
    <font>
      <b/>
      <sz val="8"/>
      <color rgb="FF00B0F0"/>
      <name val="Wiener Melange Cd"/>
      <family val="2"/>
    </font>
    <font>
      <vertAlign val="subscript"/>
      <sz val="8"/>
      <color theme="1"/>
      <name val="Wiener Melange Cd"/>
      <family val="2"/>
    </font>
    <font>
      <sz val="8"/>
      <color theme="0" tint="-0.34998626667073579"/>
      <name val="Wiener Melange Cd"/>
      <family val="2"/>
    </font>
    <font>
      <sz val="8"/>
      <name val="Wiener Melange Cd"/>
      <family val="2"/>
    </font>
    <font>
      <sz val="8"/>
      <color rgb="FF00B0F0"/>
      <name val="Wiener Melange Cd"/>
      <family val="2"/>
    </font>
    <font>
      <sz val="8"/>
      <color rgb="FFFF0000"/>
      <name val="Wiener Melange Cd"/>
      <family val="2"/>
    </font>
    <font>
      <sz val="8"/>
      <color rgb="FF00B050"/>
      <name val="Wiener Melange Cd"/>
      <family val="2"/>
    </font>
    <font>
      <vertAlign val="subscript"/>
      <sz val="8"/>
      <color rgb="FFFF0000"/>
      <name val="Wiener Melange Cd"/>
      <family val="2"/>
    </font>
    <font>
      <b/>
      <sz val="8"/>
      <color rgb="FFFF0000"/>
      <name val="Wiener Melange Cd"/>
      <family val="2"/>
    </font>
    <font>
      <sz val="8"/>
      <color rgb="FF0070C0"/>
      <name val="Wiener Melange Cd"/>
      <family val="2"/>
    </font>
    <font>
      <vertAlign val="subscript"/>
      <sz val="8"/>
      <color rgb="FF0070C0"/>
      <name val="Wiener Melange Cd"/>
      <family val="2"/>
    </font>
    <font>
      <b/>
      <sz val="8"/>
      <color rgb="FF0070C0"/>
      <name val="Wiener Melange Cd"/>
      <family val="2"/>
    </font>
    <font>
      <sz val="8"/>
      <color rgb="FF7030A0"/>
      <name val="Wiener Melange Cd"/>
      <family val="2"/>
    </font>
    <font>
      <sz val="8"/>
      <color theme="0"/>
      <name val="Wiener Melange Cd"/>
      <family val="2"/>
    </font>
    <font>
      <i/>
      <sz val="8"/>
      <color theme="1"/>
      <name val="Wiener Melange Cd"/>
      <family val="2"/>
    </font>
    <font>
      <i/>
      <sz val="8"/>
      <name val="Wiener Melange Cd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7030A0"/>
      </left>
      <right style="thick">
        <color rgb="FF7030A0"/>
      </right>
      <top/>
      <bottom style="thick">
        <color rgb="FF7030A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2" borderId="9" xfId="0" applyFont="1" applyFill="1" applyBorder="1"/>
    <xf numFmtId="0" fontId="8" fillId="2" borderId="9" xfId="0" applyFont="1" applyFill="1" applyBorder="1"/>
    <xf numFmtId="172" fontId="2" fillId="0" borderId="0" xfId="1" applyNumberFormat="1" applyFont="1"/>
    <xf numFmtId="0" fontId="10" fillId="2" borderId="10" xfId="0" applyFont="1" applyFill="1" applyBorder="1"/>
    <xf numFmtId="0" fontId="2" fillId="0" borderId="11" xfId="0" applyFont="1" applyBorder="1"/>
    <xf numFmtId="0" fontId="2" fillId="0" borderId="12" xfId="0" applyFont="1" applyBorder="1"/>
    <xf numFmtId="0" fontId="12" fillId="2" borderId="13" xfId="0" applyFont="1" applyFill="1" applyBorder="1"/>
    <xf numFmtId="0" fontId="11" fillId="0" borderId="0" xfId="0" applyFont="1"/>
    <xf numFmtId="0" fontId="14" fillId="2" borderId="14" xfId="0" applyFont="1" applyFill="1" applyBorder="1"/>
    <xf numFmtId="0" fontId="15" fillId="0" borderId="0" xfId="0" applyFont="1"/>
    <xf numFmtId="0" fontId="17" fillId="2" borderId="9" xfId="0" applyFont="1" applyFill="1" applyBorder="1"/>
    <xf numFmtId="0" fontId="4" fillId="2" borderId="9" xfId="0" applyFont="1" applyFill="1" applyBorder="1"/>
    <xf numFmtId="0" fontId="2" fillId="0" borderId="16" xfId="0" applyFont="1" applyBorder="1" applyAlignment="1">
      <alignment horizontal="center"/>
    </xf>
    <xf numFmtId="0" fontId="19" fillId="4" borderId="0" xfId="0" applyFont="1" applyFill="1"/>
    <xf numFmtId="0" fontId="10" fillId="0" borderId="0" xfId="0" applyFont="1"/>
    <xf numFmtId="0" fontId="10" fillId="2" borderId="9" xfId="0" applyFont="1" applyFill="1" applyBorder="1"/>
    <xf numFmtId="0" fontId="19" fillId="5" borderId="0" xfId="0" applyFont="1" applyFill="1"/>
    <xf numFmtId="0" fontId="12" fillId="0" borderId="0" xfId="0" applyFont="1"/>
    <xf numFmtId="0" fontId="12" fillId="2" borderId="9" xfId="0" applyFont="1" applyFill="1" applyBorder="1"/>
    <xf numFmtId="0" fontId="19" fillId="6" borderId="0" xfId="0" applyFont="1" applyFill="1"/>
    <xf numFmtId="0" fontId="18" fillId="0" borderId="0" xfId="0" applyFont="1"/>
    <xf numFmtId="0" fontId="18" fillId="2" borderId="9" xfId="0" applyFont="1" applyFill="1" applyBorder="1"/>
    <xf numFmtId="0" fontId="2" fillId="3" borderId="0" xfId="0" applyFont="1" applyFill="1"/>
    <xf numFmtId="0" fontId="9" fillId="0" borderId="0" xfId="0" applyFont="1"/>
    <xf numFmtId="0" fontId="9" fillId="2" borderId="9" xfId="0" applyFont="1" applyFill="1" applyBorder="1"/>
    <xf numFmtId="0" fontId="9" fillId="2" borderId="22" xfId="0" applyFont="1" applyFill="1" applyBorder="1"/>
    <xf numFmtId="176" fontId="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76" fontId="2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2" borderId="9" xfId="0" applyFont="1" applyFill="1" applyBorder="1"/>
    <xf numFmtId="176" fontId="9" fillId="0" borderId="0" xfId="0" applyNumberFormat="1" applyFont="1" applyAlignment="1">
      <alignment horizontal="center" vertical="center"/>
    </xf>
    <xf numFmtId="0" fontId="3" fillId="7" borderId="0" xfId="0" applyFont="1" applyFill="1"/>
    <xf numFmtId="0" fontId="11" fillId="7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75" fontId="10" fillId="2" borderId="9" xfId="0" applyNumberFormat="1" applyFont="1" applyFill="1" applyBorder="1" applyProtection="1"/>
    <xf numFmtId="175" fontId="12" fillId="2" borderId="9" xfId="0" applyNumberFormat="1" applyFont="1" applyFill="1" applyBorder="1" applyProtection="1"/>
    <xf numFmtId="175" fontId="18" fillId="2" borderId="9" xfId="0" applyNumberFormat="1" applyFont="1" applyFill="1" applyBorder="1" applyProtection="1"/>
    <xf numFmtId="175" fontId="9" fillId="2" borderId="9" xfId="0" applyNumberFormat="1" applyFont="1" applyFill="1" applyBorder="1" applyProtection="1"/>
    <xf numFmtId="175" fontId="9" fillId="2" borderId="22" xfId="0" applyNumberFormat="1" applyFont="1" applyFill="1" applyBorder="1" applyProtection="1"/>
    <xf numFmtId="175" fontId="9" fillId="2" borderId="14" xfId="0" applyNumberFormat="1" applyFont="1" applyFill="1" applyBorder="1" applyProtection="1"/>
    <xf numFmtId="0" fontId="2" fillId="0" borderId="0" xfId="0" applyFont="1" applyProtection="1"/>
    <xf numFmtId="175" fontId="2" fillId="2" borderId="9" xfId="0" applyNumberFormat="1" applyFont="1" applyFill="1" applyBorder="1" applyProtection="1"/>
    <xf numFmtId="4" fontId="11" fillId="2" borderId="14" xfId="0" applyNumberFormat="1" applyFont="1" applyFill="1" applyBorder="1" applyProtection="1"/>
    <xf numFmtId="4" fontId="15" fillId="2" borderId="9" xfId="0" applyNumberFormat="1" applyFont="1" applyFill="1" applyBorder="1" applyProtection="1"/>
    <xf numFmtId="174" fontId="18" fillId="2" borderId="9" xfId="0" applyNumberFormat="1" applyFont="1" applyFill="1" applyBorder="1" applyProtection="1"/>
    <xf numFmtId="173" fontId="14" fillId="8" borderId="0" xfId="0" applyNumberFormat="1" applyFont="1" applyFill="1" applyProtection="1">
      <protection locked="0"/>
    </xf>
    <xf numFmtId="173" fontId="17" fillId="8" borderId="0" xfId="0" applyNumberFormat="1" applyFont="1" applyFill="1" applyProtection="1">
      <protection locked="0"/>
    </xf>
    <xf numFmtId="166" fontId="3" fillId="8" borderId="0" xfId="0" applyNumberFormat="1" applyFont="1" applyFill="1" applyProtection="1">
      <protection locked="0"/>
    </xf>
    <xf numFmtId="167" fontId="3" fillId="8" borderId="9" xfId="0" applyNumberFormat="1" applyFont="1" applyFill="1" applyBorder="1" applyProtection="1">
      <protection locked="0"/>
    </xf>
    <xf numFmtId="168" fontId="2" fillId="8" borderId="9" xfId="0" applyNumberFormat="1" applyFont="1" applyFill="1" applyBorder="1" applyProtection="1">
      <protection locked="0"/>
    </xf>
    <xf numFmtId="170" fontId="2" fillId="8" borderId="9" xfId="0" applyNumberFormat="1" applyFont="1" applyFill="1" applyBorder="1" applyProtection="1">
      <protection locked="0"/>
    </xf>
    <xf numFmtId="171" fontId="9" fillId="8" borderId="9" xfId="0" applyNumberFormat="1" applyFont="1" applyFill="1" applyBorder="1" applyProtection="1">
      <protection locked="0"/>
    </xf>
    <xf numFmtId="4" fontId="6" fillId="8" borderId="10" xfId="0" applyNumberFormat="1" applyFont="1" applyFill="1" applyBorder="1" applyProtection="1">
      <protection locked="0"/>
    </xf>
    <xf numFmtId="4" fontId="5" fillId="8" borderId="12" xfId="0" applyNumberFormat="1" applyFont="1" applyFill="1" applyBorder="1" applyProtection="1">
      <protection locked="0"/>
    </xf>
    <xf numFmtId="174" fontId="6" fillId="8" borderId="17" xfId="0" applyNumberFormat="1" applyFont="1" applyFill="1" applyBorder="1" applyProtection="1">
      <protection locked="0"/>
    </xf>
    <xf numFmtId="174" fontId="5" fillId="8" borderId="19" xfId="0" applyNumberFormat="1" applyFont="1" applyFill="1" applyBorder="1" applyProtection="1">
      <protection locked="0"/>
    </xf>
    <xf numFmtId="174" fontId="4" fillId="8" borderId="20" xfId="0" applyNumberFormat="1" applyFont="1" applyFill="1" applyBorder="1" applyProtection="1">
      <protection locked="0"/>
    </xf>
    <xf numFmtId="172" fontId="6" fillId="8" borderId="18" xfId="1" applyNumberFormat="1" applyFont="1" applyFill="1" applyBorder="1" applyProtection="1">
      <protection locked="0"/>
    </xf>
    <xf numFmtId="172" fontId="5" fillId="8" borderId="18" xfId="1" applyNumberFormat="1" applyFont="1" applyFill="1" applyBorder="1" applyProtection="1">
      <protection locked="0"/>
    </xf>
    <xf numFmtId="172" fontId="4" fillId="8" borderId="21" xfId="1" applyNumberFormat="1" applyFont="1" applyFill="1" applyBorder="1" applyProtection="1">
      <protection locked="0"/>
    </xf>
    <xf numFmtId="0" fontId="3" fillId="8" borderId="0" xfId="0" applyFont="1" applyFill="1" applyProtection="1">
      <protection locked="0"/>
    </xf>
    <xf numFmtId="10" fontId="3" fillId="8" borderId="0" xfId="1" applyNumberFormat="1" applyFont="1" applyFill="1" applyProtection="1">
      <protection locked="0"/>
    </xf>
    <xf numFmtId="176" fontId="3" fillId="8" borderId="0" xfId="0" applyNumberFormat="1" applyFont="1" applyFill="1" applyProtection="1">
      <protection locked="0"/>
    </xf>
    <xf numFmtId="172" fontId="2" fillId="0" borderId="0" xfId="1" applyNumberFormat="1" applyFont="1" applyProtection="1"/>
    <xf numFmtId="178" fontId="2" fillId="8" borderId="0" xfId="0" applyNumberFormat="1" applyFont="1" applyFill="1" applyProtection="1">
      <protection locked="0"/>
    </xf>
    <xf numFmtId="4" fontId="2" fillId="8" borderId="0" xfId="0" applyNumberFormat="1" applyFont="1" applyFill="1" applyProtection="1">
      <protection locked="0"/>
    </xf>
    <xf numFmtId="0" fontId="2" fillId="7" borderId="0" xfId="0" applyFont="1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A698E.EDE744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5953</xdr:colOff>
      <xdr:row>0</xdr:row>
      <xdr:rowOff>0</xdr:rowOff>
    </xdr:from>
    <xdr:to>
      <xdr:col>18</xdr:col>
      <xdr:colOff>821531</xdr:colOff>
      <xdr:row>23</xdr:row>
      <xdr:rowOff>36921</xdr:rowOff>
    </xdr:to>
    <xdr:pic>
      <xdr:nvPicPr>
        <xdr:cNvPr id="7" name="Grafik 1" descr="cid:image001.png@01DA698E.EDE744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4734" y="0"/>
          <a:ext cx="6732985" cy="379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608130</xdr:colOff>
      <xdr:row>11</xdr:row>
      <xdr:rowOff>8792</xdr:rowOff>
    </xdr:from>
    <xdr:to>
      <xdr:col>18</xdr:col>
      <xdr:colOff>346559</xdr:colOff>
      <xdr:row>13</xdr:row>
      <xdr:rowOff>33886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978974" y="1776870"/>
          <a:ext cx="583773" cy="346563"/>
        </a:xfrm>
        <a:prstGeom prst="rect">
          <a:avLst/>
        </a:prstGeom>
        <a:noFill/>
        <a:ln w="381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17</xdr:col>
      <xdr:colOff>604282</xdr:colOff>
      <xdr:row>14</xdr:row>
      <xdr:rowOff>9800</xdr:rowOff>
    </xdr:from>
    <xdr:to>
      <xdr:col>18</xdr:col>
      <xdr:colOff>342711</xdr:colOff>
      <xdr:row>16</xdr:row>
      <xdr:rowOff>27201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975126" y="2271988"/>
          <a:ext cx="583773" cy="350776"/>
        </a:xfrm>
        <a:prstGeom prst="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17</xdr:col>
      <xdr:colOff>609929</xdr:colOff>
      <xdr:row>16</xdr:row>
      <xdr:rowOff>156888</xdr:rowOff>
    </xdr:from>
    <xdr:to>
      <xdr:col>18</xdr:col>
      <xdr:colOff>348358</xdr:colOff>
      <xdr:row>19</xdr:row>
      <xdr:rowOff>15937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980773" y="2752451"/>
          <a:ext cx="583773" cy="341252"/>
        </a:xfrm>
        <a:prstGeom prst="rect">
          <a:avLst/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14</xdr:col>
      <xdr:colOff>5953</xdr:colOff>
      <xdr:row>21</xdr:row>
      <xdr:rowOff>40379</xdr:rowOff>
    </xdr:from>
    <xdr:to>
      <xdr:col>14</xdr:col>
      <xdr:colOff>493746</xdr:colOff>
      <xdr:row>22</xdr:row>
      <xdr:rowOff>145566</xdr:rowOff>
    </xdr:to>
    <xdr:sp macro="" textlink="">
      <xdr:nvSpPr>
        <xdr:cNvPr id="6" name="Ellipse 5"/>
        <xdr:cNvSpPr/>
      </xdr:nvSpPr>
      <xdr:spPr>
        <a:xfrm>
          <a:off x="11840766" y="3469379"/>
          <a:ext cx="487793" cy="283781"/>
        </a:xfrm>
        <a:prstGeom prst="ellipse">
          <a:avLst/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de-A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625079</xdr:colOff>
      <xdr:row>21</xdr:row>
      <xdr:rowOff>32045</xdr:rowOff>
    </xdr:from>
    <xdr:to>
      <xdr:col>15</xdr:col>
      <xdr:colOff>363142</xdr:colOff>
      <xdr:row>22</xdr:row>
      <xdr:rowOff>137232</xdr:rowOff>
    </xdr:to>
    <xdr:sp macro="" textlink="">
      <xdr:nvSpPr>
        <xdr:cNvPr id="8" name="Ellipse 7"/>
        <xdr:cNvSpPr/>
      </xdr:nvSpPr>
      <xdr:spPr>
        <a:xfrm>
          <a:off x="12459892" y="3461045"/>
          <a:ext cx="583406" cy="283781"/>
        </a:xfrm>
        <a:prstGeom prst="ellipse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de-A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307182</xdr:colOff>
      <xdr:row>2</xdr:row>
      <xdr:rowOff>59429</xdr:rowOff>
    </xdr:from>
    <xdr:to>
      <xdr:col>16</xdr:col>
      <xdr:colOff>839390</xdr:colOff>
      <xdr:row>4</xdr:row>
      <xdr:rowOff>21741</xdr:rowOff>
    </xdr:to>
    <xdr:sp macro="" textlink="">
      <xdr:nvSpPr>
        <xdr:cNvPr id="9" name="Ellipse 8"/>
        <xdr:cNvSpPr/>
      </xdr:nvSpPr>
      <xdr:spPr>
        <a:xfrm>
          <a:off x="9605963" y="380898"/>
          <a:ext cx="4758927" cy="283781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de-A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46"/>
  <sheetViews>
    <sheetView tabSelected="1" zoomScale="160" zoomScaleNormal="160" workbookViewId="0">
      <selection sqref="A1:XFD1048576"/>
    </sheetView>
  </sheetViews>
  <sheetFormatPr baseColWidth="10" defaultColWidth="12.7109375" defaultRowHeight="12.75" x14ac:dyDescent="0.25"/>
  <cols>
    <col min="1" max="16384" width="12.7109375" style="1"/>
  </cols>
  <sheetData>
    <row r="1" spans="1:32" ht="12.75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40"/>
      <c r="L1"/>
      <c r="AF1" s="1" t="s">
        <v>1</v>
      </c>
    </row>
    <row r="2" spans="1:32" ht="12.75" customHeight="1" x14ac:dyDescent="0.25">
      <c r="A2" s="41"/>
      <c r="B2" s="42"/>
      <c r="C2" s="42"/>
      <c r="D2" s="42"/>
      <c r="E2" s="42"/>
      <c r="F2" s="42"/>
      <c r="G2" s="42"/>
      <c r="H2" s="42"/>
      <c r="I2" s="42"/>
      <c r="J2" s="43"/>
    </row>
    <row r="3" spans="1:32" ht="12.75" customHeight="1" x14ac:dyDescent="0.25">
      <c r="A3" s="44"/>
      <c r="B3" s="45"/>
      <c r="C3" s="45"/>
      <c r="D3" s="45"/>
      <c r="E3" s="45"/>
      <c r="F3" s="45"/>
      <c r="G3" s="45"/>
      <c r="H3" s="45"/>
      <c r="I3" s="45"/>
      <c r="J3" s="46"/>
    </row>
    <row r="6" spans="1:32" x14ac:dyDescent="0.25">
      <c r="A6" s="2" t="s">
        <v>49</v>
      </c>
    </row>
    <row r="7" spans="1:32" x14ac:dyDescent="0.25">
      <c r="F7" s="3"/>
      <c r="G7" s="3"/>
    </row>
    <row r="8" spans="1:32" x14ac:dyDescent="0.25">
      <c r="A8" s="1" t="s">
        <v>2</v>
      </c>
      <c r="F8" s="3"/>
      <c r="G8" s="3"/>
      <c r="I8" s="62">
        <v>18</v>
      </c>
      <c r="J8" s="4"/>
    </row>
    <row r="9" spans="1:32" x14ac:dyDescent="0.25">
      <c r="A9" s="1" t="s">
        <v>4</v>
      </c>
      <c r="H9" s="1" t="s">
        <v>5</v>
      </c>
      <c r="I9" s="63">
        <v>150</v>
      </c>
      <c r="J9" s="4"/>
    </row>
    <row r="10" spans="1:32" x14ac:dyDescent="0.25">
      <c r="A10" s="1" t="s">
        <v>7</v>
      </c>
      <c r="H10" s="1" t="s">
        <v>8</v>
      </c>
      <c r="I10" s="64">
        <v>1827.3600000000001</v>
      </c>
      <c r="J10" s="5"/>
    </row>
    <row r="11" spans="1:32" x14ac:dyDescent="0.25">
      <c r="A11" s="1" t="s">
        <v>9</v>
      </c>
      <c r="H11" s="1" t="s">
        <v>10</v>
      </c>
      <c r="I11" s="65">
        <v>1461.8880000000001</v>
      </c>
      <c r="J11" s="5"/>
    </row>
    <row r="12" spans="1:32" x14ac:dyDescent="0.25">
      <c r="A12" s="1" t="s">
        <v>11</v>
      </c>
      <c r="I12" s="66">
        <v>102.60703966377724</v>
      </c>
      <c r="J12" s="5"/>
    </row>
    <row r="13" spans="1:32" x14ac:dyDescent="0.25">
      <c r="A13" s="1" t="s">
        <v>12</v>
      </c>
      <c r="H13" s="6"/>
      <c r="I13" s="66">
        <v>102.60703966377724</v>
      </c>
      <c r="J13" s="5"/>
    </row>
    <row r="14" spans="1:32" ht="13.5" thickBot="1" x14ac:dyDescent="0.3">
      <c r="A14" s="1" t="s">
        <v>13</v>
      </c>
      <c r="C14" s="1" t="s">
        <v>14</v>
      </c>
      <c r="I14" s="67">
        <v>150</v>
      </c>
      <c r="J14" s="7" t="s">
        <v>15</v>
      </c>
    </row>
    <row r="15" spans="1:32" ht="13.5" thickBot="1" x14ac:dyDescent="0.3">
      <c r="A15" s="8" t="s">
        <v>16</v>
      </c>
      <c r="B15" s="9"/>
      <c r="C15" s="9"/>
      <c r="D15" s="9"/>
      <c r="E15" s="9"/>
      <c r="F15" s="9"/>
      <c r="G15" s="9"/>
      <c r="H15" s="9"/>
      <c r="I15" s="68">
        <v>150</v>
      </c>
      <c r="J15" s="10" t="s">
        <v>15</v>
      </c>
    </row>
    <row r="16" spans="1:32" x14ac:dyDescent="0.25">
      <c r="A16" s="11" t="s">
        <v>17</v>
      </c>
      <c r="C16" s="1" t="s">
        <v>18</v>
      </c>
      <c r="F16" s="11" t="s">
        <v>19</v>
      </c>
      <c r="G16" s="60">
        <v>115</v>
      </c>
      <c r="I16" s="57">
        <v>210146.40000000002</v>
      </c>
      <c r="J16" s="12" t="s">
        <v>20</v>
      </c>
    </row>
    <row r="17" spans="1:11" x14ac:dyDescent="0.25">
      <c r="A17" s="13" t="s">
        <v>21</v>
      </c>
      <c r="C17" s="1" t="s">
        <v>18</v>
      </c>
      <c r="F17" s="13" t="s">
        <v>22</v>
      </c>
      <c r="G17" s="61">
        <v>25</v>
      </c>
      <c r="I17" s="58">
        <v>45684</v>
      </c>
      <c r="J17" s="14" t="s">
        <v>20</v>
      </c>
    </row>
    <row r="18" spans="1:11" x14ac:dyDescent="0.25">
      <c r="A18" s="1" t="s">
        <v>23</v>
      </c>
      <c r="C18" s="1" t="s">
        <v>18</v>
      </c>
      <c r="I18" s="59">
        <v>255830.40000000002</v>
      </c>
      <c r="J18" s="15" t="s">
        <v>20</v>
      </c>
    </row>
    <row r="20" spans="1:11" ht="13.5" thickBot="1" x14ac:dyDescent="0.3">
      <c r="B20" s="47" t="s">
        <v>24</v>
      </c>
      <c r="C20" s="48"/>
      <c r="D20" s="16" t="s">
        <v>25</v>
      </c>
    </row>
    <row r="21" spans="1:11" ht="14.25" thickTop="1" thickBot="1" x14ac:dyDescent="0.3">
      <c r="A21" s="17" t="s">
        <v>26</v>
      </c>
      <c r="B21" s="69">
        <v>52.78</v>
      </c>
      <c r="C21" s="18" t="s">
        <v>27</v>
      </c>
      <c r="D21" s="72">
        <v>0.2</v>
      </c>
      <c r="E21" s="1">
        <f>B21*(1-D21)</f>
        <v>42.224000000000004</v>
      </c>
      <c r="F21" s="18" t="s">
        <v>27</v>
      </c>
      <c r="I21" s="49">
        <f>I14*E21</f>
        <v>6333.6</v>
      </c>
      <c r="J21" s="19"/>
    </row>
    <row r="22" spans="1:11" ht="14.25" thickTop="1" thickBot="1" x14ac:dyDescent="0.3">
      <c r="A22" s="20" t="s">
        <v>3</v>
      </c>
      <c r="B22" s="70">
        <v>19.263999999999999</v>
      </c>
      <c r="C22" s="21" t="s">
        <v>27</v>
      </c>
      <c r="D22" s="73">
        <v>0.2</v>
      </c>
      <c r="E22" s="1">
        <f>B22*(1-D22)</f>
        <v>15.411200000000001</v>
      </c>
      <c r="F22" s="21" t="s">
        <v>27</v>
      </c>
      <c r="I22" s="50">
        <f>I15*E22</f>
        <v>2311.6800000000003</v>
      </c>
      <c r="J22" s="22"/>
    </row>
    <row r="23" spans="1:11" ht="12" customHeight="1" thickTop="1" thickBot="1" x14ac:dyDescent="0.3">
      <c r="A23" s="23" t="s">
        <v>28</v>
      </c>
      <c r="B23" s="71">
        <v>63.15</v>
      </c>
      <c r="C23" s="24" t="s">
        <v>6</v>
      </c>
      <c r="D23" s="74">
        <v>0</v>
      </c>
      <c r="E23" s="1">
        <f>B23*(1-D23)</f>
        <v>63.15</v>
      </c>
      <c r="F23" s="24" t="s">
        <v>6</v>
      </c>
      <c r="I23" s="51">
        <f>I18*E23/1000</f>
        <v>16155.689760000001</v>
      </c>
      <c r="J23" s="25"/>
    </row>
    <row r="24" spans="1:11" ht="13.5" thickTop="1" x14ac:dyDescent="0.25">
      <c r="A24" s="1" t="s">
        <v>29</v>
      </c>
      <c r="D24" s="27"/>
      <c r="E24" s="75">
        <v>0.97799999999999998</v>
      </c>
      <c r="F24" s="2" t="s">
        <v>6</v>
      </c>
      <c r="H24" s="55"/>
      <c r="I24" s="52">
        <f>I18*E24/1000</f>
        <v>250.2021312</v>
      </c>
      <c r="J24" s="28"/>
    </row>
    <row r="25" spans="1:11" x14ac:dyDescent="0.25">
      <c r="A25" s="1" t="s">
        <v>30</v>
      </c>
      <c r="D25" s="1" t="s">
        <v>31</v>
      </c>
      <c r="E25" s="76">
        <v>0.06</v>
      </c>
      <c r="F25" s="2"/>
      <c r="H25" s="55"/>
      <c r="I25" s="52">
        <f>SUM(I21:I24)*E25</f>
        <v>1503.070313472</v>
      </c>
      <c r="J25" s="28"/>
    </row>
    <row r="26" spans="1:11" x14ac:dyDescent="0.25">
      <c r="A26" s="1" t="s">
        <v>32</v>
      </c>
      <c r="B26" s="37" t="s">
        <v>42</v>
      </c>
      <c r="C26" s="37"/>
      <c r="D26" s="37" t="s">
        <v>43</v>
      </c>
      <c r="E26" s="77">
        <v>85</v>
      </c>
      <c r="F26" s="36" t="s">
        <v>33</v>
      </c>
      <c r="H26" s="55"/>
      <c r="I26" s="53">
        <f>E26*I8</f>
        <v>1530</v>
      </c>
      <c r="J26" s="29"/>
    </row>
    <row r="27" spans="1:11" x14ac:dyDescent="0.25">
      <c r="A27" s="1" t="s">
        <v>34</v>
      </c>
      <c r="H27" s="55"/>
      <c r="I27" s="54">
        <f>SUM(I21:I26)</f>
        <v>28084.242204671998</v>
      </c>
      <c r="J27" s="28"/>
      <c r="K27" s="30"/>
    </row>
    <row r="28" spans="1:11" x14ac:dyDescent="0.25">
      <c r="G28" s="1" t="s">
        <v>35</v>
      </c>
      <c r="H28" s="78">
        <v>0.2</v>
      </c>
      <c r="I28" s="53">
        <f>I27*H28</f>
        <v>5616.8484409344001</v>
      </c>
      <c r="J28" s="29"/>
      <c r="K28" s="31" t="s">
        <v>36</v>
      </c>
    </row>
    <row r="29" spans="1:11" x14ac:dyDescent="0.25">
      <c r="H29" s="55"/>
      <c r="I29" s="54">
        <f>I27+I28</f>
        <v>33701.090645606397</v>
      </c>
      <c r="J29" s="28"/>
      <c r="K29" s="32">
        <f>I29/I8</f>
        <v>1872.2828136447997</v>
      </c>
    </row>
    <row r="30" spans="1:11" x14ac:dyDescent="0.25">
      <c r="H30" s="55"/>
      <c r="I30" s="55"/>
    </row>
    <row r="31" spans="1:11" x14ac:dyDescent="0.25">
      <c r="H31" s="55"/>
      <c r="I31" s="55"/>
    </row>
    <row r="32" spans="1:11" x14ac:dyDescent="0.25">
      <c r="A32" s="1" t="s">
        <v>37</v>
      </c>
      <c r="B32" s="37" t="s">
        <v>45</v>
      </c>
      <c r="C32" s="81"/>
      <c r="D32" s="37" t="s">
        <v>43</v>
      </c>
      <c r="E32" s="80">
        <v>45000</v>
      </c>
      <c r="F32" s="1" t="s">
        <v>47</v>
      </c>
      <c r="G32" s="37" t="s">
        <v>48</v>
      </c>
      <c r="H32" s="79">
        <v>50</v>
      </c>
      <c r="I32" s="56">
        <f>E32/H32</f>
        <v>900</v>
      </c>
      <c r="J32" s="4"/>
    </row>
    <row r="33" spans="1:11" x14ac:dyDescent="0.25">
      <c r="A33" s="1" t="s">
        <v>38</v>
      </c>
      <c r="B33" s="37" t="s">
        <v>44</v>
      </c>
      <c r="C33" s="81"/>
      <c r="D33" s="37" t="s">
        <v>43</v>
      </c>
      <c r="E33" s="80">
        <v>2000</v>
      </c>
      <c r="F33" s="1" t="s">
        <v>33</v>
      </c>
      <c r="H33" s="55"/>
      <c r="I33" s="56">
        <f>E33</f>
        <v>2000</v>
      </c>
      <c r="J33" s="4"/>
    </row>
    <row r="34" spans="1:11" x14ac:dyDescent="0.25">
      <c r="A34" s="1" t="s">
        <v>39</v>
      </c>
      <c r="B34" s="37"/>
      <c r="C34" s="37"/>
      <c r="E34" s="80">
        <v>0</v>
      </c>
      <c r="F34" s="1" t="s">
        <v>33</v>
      </c>
      <c r="H34" s="55"/>
      <c r="I34" s="53">
        <f>E34</f>
        <v>0</v>
      </c>
      <c r="J34" s="29"/>
      <c r="K34" s="33"/>
    </row>
    <row r="35" spans="1:11" x14ac:dyDescent="0.25">
      <c r="A35" s="1" t="s">
        <v>37</v>
      </c>
      <c r="H35" s="55"/>
      <c r="I35" s="54">
        <f>SUM(I32:I34)</f>
        <v>2900</v>
      </c>
      <c r="J35" s="34"/>
      <c r="K35" s="35"/>
    </row>
    <row r="36" spans="1:11" x14ac:dyDescent="0.25">
      <c r="G36" s="1" t="s">
        <v>35</v>
      </c>
      <c r="H36" s="78">
        <v>0.2</v>
      </c>
      <c r="I36" s="53">
        <f>I35*H36</f>
        <v>580</v>
      </c>
      <c r="J36" s="29"/>
      <c r="K36" s="31" t="s">
        <v>36</v>
      </c>
    </row>
    <row r="37" spans="1:11" x14ac:dyDescent="0.25">
      <c r="H37" s="55"/>
      <c r="I37" s="54">
        <f>I35+I36</f>
        <v>3480</v>
      </c>
      <c r="J37" s="28"/>
      <c r="K37" s="32">
        <f>I37/I8</f>
        <v>193.33333333333334</v>
      </c>
    </row>
    <row r="41" spans="1:11" x14ac:dyDescent="0.25">
      <c r="A41" s="1" t="s">
        <v>40</v>
      </c>
    </row>
    <row r="42" spans="1:11" x14ac:dyDescent="0.25">
      <c r="A42" s="1" t="s">
        <v>41</v>
      </c>
    </row>
    <row r="43" spans="1:11" x14ac:dyDescent="0.25">
      <c r="A43" s="1" t="s">
        <v>46</v>
      </c>
    </row>
    <row r="45" spans="1:1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</row>
    <row r="46" spans="1:1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</row>
  </sheetData>
  <sheetProtection algorithmName="SHA-512" hashValue="fiq7GAufrDvi0MK5ZiGbmkqznZ783drrfAloyS1y+6WcMN4bli/G3LcPcbIbk0JVGBPogghE6A2TuQ7AfyojOg==" saltValue="wjdnLYXoJNV8zKD/JlPyVQ==" spinCount="100000" sheet="1" objects="1" scenarios="1"/>
  <mergeCells count="2">
    <mergeCell ref="A1:J3"/>
    <mergeCell ref="B20:C20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FW Tarif Index 15</vt:lpstr>
    </vt:vector>
  </TitlesOfParts>
  <Company>Wien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Pöhn Christian</dc:creator>
  <cp:lastModifiedBy>Pöhn Christian</cp:lastModifiedBy>
  <dcterms:created xsi:type="dcterms:W3CDTF">2024-02-23T11:08:18Z</dcterms:created>
  <dcterms:modified xsi:type="dcterms:W3CDTF">2024-02-27T14:24:10Z</dcterms:modified>
</cp:coreProperties>
</file>