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FB EB&amp;J\Fördermanagement\Unterlagen_in Entwicklung\Statistik\"/>
    </mc:Choice>
  </mc:AlternateContent>
  <xr:revisionPtr revIDLastSave="0" documentId="13_ncr:1_{F221EF50-36CD-49D7-A3B3-485E2EF6DF8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tatistik" sheetId="2" r:id="rId1"/>
    <sheet name="Statistik Projekte" sheetId="3" r:id="rId2"/>
  </sheets>
  <definedNames>
    <definedName name="project_diff">'Statistik Projekte'!$H$6:$H$9</definedName>
    <definedName name="project_funct">'Statistik Projekte'!$J$6:$J$9</definedName>
    <definedName name="project_sum">'Statistik Projekte'!$G$6:$G$9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AJ7" i="2"/>
  <c r="AH7" i="2"/>
  <c r="AB7" i="2"/>
  <c r="AC8" i="2"/>
  <c r="Z7" i="2"/>
  <c r="H33" i="3"/>
  <c r="D44" i="3" s="1"/>
  <c r="G33" i="3"/>
  <c r="B44" i="3" s="1"/>
  <c r="AK8" i="2"/>
  <c r="AJ4" i="2"/>
  <c r="AI4" i="2"/>
  <c r="K32" i="3"/>
  <c r="J32" i="3"/>
  <c r="B12" i="3"/>
  <c r="E11" i="3"/>
  <c r="B16" i="3"/>
  <c r="Q7" i="2"/>
  <c r="P7" i="2"/>
  <c r="O7" i="2"/>
  <c r="R7" i="2" s="1"/>
  <c r="T7" i="2" s="1"/>
  <c r="U8" i="2" s="1"/>
  <c r="N7" i="2"/>
  <c r="G8" i="3"/>
  <c r="H8" i="3"/>
  <c r="J8" i="3" s="1"/>
  <c r="G9" i="3"/>
  <c r="H9" i="3" s="1"/>
  <c r="J9" i="3" s="1"/>
  <c r="G10" i="3"/>
  <c r="H10" i="3"/>
  <c r="J10" i="3" s="1"/>
  <c r="G7" i="3"/>
  <c r="H7" i="3" s="1"/>
  <c r="G6" i="3"/>
  <c r="H6" i="3" s="1"/>
  <c r="J6" i="3" s="1"/>
  <c r="B13" i="3"/>
  <c r="C11" i="3"/>
  <c r="D11" i="3"/>
  <c r="F11" i="3"/>
  <c r="I11" i="3"/>
  <c r="B11" i="3"/>
  <c r="A1" i="3"/>
  <c r="AB4" i="2"/>
  <c r="AA4" i="2"/>
  <c r="T4" i="2"/>
  <c r="S4" i="2"/>
  <c r="A3" i="2"/>
  <c r="A7" i="2"/>
  <c r="B33" i="3" l="1"/>
  <c r="G11" i="3"/>
  <c r="J7" i="3"/>
  <c r="H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A7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Die Bezeichnung für Förderwerber*in muss in der ersten Zeile angeben werden.
</t>
        </r>
      </text>
    </comment>
  </commentList>
</comments>
</file>

<file path=xl/sharedStrings.xml><?xml version="1.0" encoding="utf-8"?>
<sst xmlns="http://schemas.openxmlformats.org/spreadsheetml/2006/main" count="72" uniqueCount="42">
  <si>
    <t>Gesamt</t>
  </si>
  <si>
    <t>Summe sämtlicher Alterskategorien</t>
  </si>
  <si>
    <t>Förderwerber*in</t>
  </si>
  <si>
    <t>Differenz in%</t>
  </si>
  <si>
    <t>Begründung wenn Abweichung gegenüber Vorjahr mehr als 10% ist</t>
  </si>
  <si>
    <t xml:space="preserve"> Anzahl der Mitglieder unter 30 Jahren</t>
  </si>
  <si>
    <t>15 - 25</t>
  </si>
  <si>
    <t>25-30</t>
  </si>
  <si>
    <t>bis 15</t>
  </si>
  <si>
    <t>Mitglieder</t>
  </si>
  <si>
    <t>ehrenamtliche
Mitarbeiter*innen</t>
  </si>
  <si>
    <t>hauptamtliche
Mitarbeiter*innen</t>
  </si>
  <si>
    <t>gesamt</t>
  </si>
  <si>
    <t>Projekttitel</t>
  </si>
  <si>
    <t>Förderjahr</t>
  </si>
  <si>
    <t>Summe</t>
  </si>
  <si>
    <t>weiblich</t>
  </si>
  <si>
    <t>männlich</t>
  </si>
  <si>
    <t>divers</t>
  </si>
  <si>
    <t>mänlich</t>
  </si>
  <si>
    <t>mänclich</t>
  </si>
  <si>
    <t>↑ Bitte Begründung angeben ↑</t>
  </si>
  <si>
    <r>
      <t xml:space="preserve">PLAN-Kontakte
</t>
    </r>
    <r>
      <rPr>
        <b/>
        <sz val="9"/>
        <color indexed="8"/>
        <rFont val="Calibri"/>
        <family val="2"/>
      </rPr>
      <t>(nach Projekten, die mit der Förderung finanziert werden)</t>
    </r>
  </si>
  <si>
    <r>
      <t xml:space="preserve">IST-Kontakte
</t>
    </r>
    <r>
      <rPr>
        <b/>
        <sz val="9"/>
        <color indexed="8"/>
        <rFont val="Calibri"/>
        <family val="2"/>
      </rPr>
      <t xml:space="preserve"> (nach Projekten, die mit der Förderung finanziert wurden)</t>
    </r>
  </si>
  <si>
    <t>Vergleich PLAN / IST Kontakte</t>
  </si>
  <si>
    <t>Anmerkungen</t>
  </si>
  <si>
    <t>k.A.</t>
  </si>
  <si>
    <t>Anzahl Standorte</t>
  </si>
  <si>
    <t>ehrenamtliche Mitarbeiter*innen</t>
  </si>
  <si>
    <t>hauptamtliche Mitarbeiter*innen</t>
  </si>
  <si>
    <t>Differenz</t>
  </si>
  <si>
    <t>Begründung wenn Abweichung gegenüber Vorjahr besteht</t>
  </si>
  <si>
    <t>Anzahl eingereichte Projekte:</t>
  </si>
  <si>
    <t>Anzahl umgesetzte Projekte:</t>
  </si>
  <si>
    <t>Begründung wenn Abweichung gegenüber Plan mehr als 20% ist</t>
  </si>
  <si>
    <t>&lt;- Bitte Begründung angeben</t>
  </si>
  <si>
    <t>! Bitte überprüfen Sie ihre Eingabe; zuviele Zeichen !</t>
  </si>
  <si>
    <t>! Bitte überprüfen Sie ihre Eingabe; zuviele Zeilen !</t>
  </si>
  <si>
    <t>&lt;- Bitte Feld ausfüllen</t>
  </si>
  <si>
    <t>k.A.*</t>
  </si>
  <si>
    <t>* k.A. bei Geschlecht: um entsprechende Auswertungen vornehmen zu können wird ersucht, die Zuteilung auf männlich, weiblich und divers vorzunehmen; dies kann auch auf Einschätzungen beruhen; keine Angabe bei Geschlecht ist nur mit Begründung (im Anmerkungsfeld dieser Arbeitsmappe) zulässig.</t>
  </si>
  <si>
    <t>k.A. bei Geschlecht: um entsprechende Auswertungen vornehmen zu können wird ersucht, die Zuteilung auf männlich, weiblich und divers vorzunehmen; dies kann auch auf Einschätzungen beruhen; keine Angabe bei Geschlecht ist nur mit Begründung (im Anmerkungsfeld dieser Arbeitsmappe) zulässig.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</si>
</sst>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9.5"/>
      <color indexed="8"/>
      <name val="Arial"/>
      <family val="2"/>
    </font>
    <font>
      <b/>
      <sz val="9"/>
      <color indexed="8"/>
      <name val="Calibri"/>
      <family val="2"/>
    </font>
    <font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BB5E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59">
    <xf numFmtId="0" fontId="0" fillId="0" borderId="0" xfId="0"/>
    <xf numFmtId="0" fontId="0" fillId="0" borderId="1" xfId="0" applyBorder="1" applyProtection="1">
      <protection locked="0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9" fillId="3" borderId="3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5" borderId="5" xfId="0" applyFill="1" applyBorder="1"/>
    <xf numFmtId="1" fontId="9" fillId="5" borderId="6" xfId="0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vertical="center" wrapText="1"/>
    </xf>
    <xf numFmtId="1" fontId="9" fillId="6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164" fontId="9" fillId="2" borderId="6" xfId="1" applyNumberFormat="1" applyFont="1" applyFill="1" applyBorder="1" applyAlignment="1" applyProtection="1">
      <alignment vertical="center" wrapText="1"/>
      <protection locked="0"/>
    </xf>
    <xf numFmtId="164" fontId="9" fillId="2" borderId="14" xfId="0" applyNumberFormat="1" applyFont="1" applyFill="1" applyBorder="1" applyAlignment="1" applyProtection="1">
      <alignment vertical="center" wrapText="1"/>
      <protection locked="0"/>
    </xf>
    <xf numFmtId="164" fontId="9" fillId="2" borderId="4" xfId="0" applyNumberFormat="1" applyFont="1" applyFill="1" applyBorder="1" applyAlignment="1" applyProtection="1">
      <alignment vertical="center" wrapText="1"/>
      <protection locked="0"/>
    </xf>
    <xf numFmtId="0" fontId="0" fillId="7" borderId="8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164" fontId="9" fillId="2" borderId="16" xfId="0" applyNumberFormat="1" applyFont="1" applyFill="1" applyBorder="1" applyAlignment="1" applyProtection="1">
      <alignment vertical="center" wrapText="1"/>
      <protection locked="0"/>
    </xf>
    <xf numFmtId="41" fontId="4" fillId="3" borderId="17" xfId="0" applyNumberFormat="1" applyFont="1" applyFill="1" applyBorder="1" applyAlignment="1">
      <alignment horizontal="center" vertical="center"/>
    </xf>
    <xf numFmtId="41" fontId="4" fillId="3" borderId="18" xfId="0" applyNumberFormat="1" applyFont="1" applyFill="1" applyBorder="1" applyAlignment="1">
      <alignment horizontal="center" vertical="center"/>
    </xf>
    <xf numFmtId="41" fontId="4" fillId="3" borderId="19" xfId="0" applyNumberFormat="1" applyFont="1" applyFill="1" applyBorder="1" applyAlignment="1">
      <alignment horizontal="center" vertical="center"/>
    </xf>
    <xf numFmtId="164" fontId="9" fillId="5" borderId="6" xfId="1" applyNumberFormat="1" applyFont="1" applyFill="1" applyBorder="1" applyAlignment="1" applyProtection="1">
      <alignment vertical="center" wrapText="1"/>
    </xf>
    <xf numFmtId="164" fontId="9" fillId="5" borderId="14" xfId="0" applyNumberFormat="1" applyFont="1" applyFill="1" applyBorder="1" applyAlignment="1">
      <alignment vertical="center" wrapText="1"/>
    </xf>
    <xf numFmtId="164" fontId="9" fillId="5" borderId="16" xfId="0" applyNumberFormat="1" applyFont="1" applyFill="1" applyBorder="1" applyAlignment="1">
      <alignment vertical="center" wrapText="1"/>
    </xf>
    <xf numFmtId="164" fontId="9" fillId="5" borderId="4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164" fontId="0" fillId="0" borderId="20" xfId="0" applyNumberFormat="1" applyBorder="1" applyProtection="1">
      <protection locked="0"/>
    </xf>
    <xf numFmtId="164" fontId="0" fillId="0" borderId="12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0" borderId="21" xfId="0" applyNumberFormat="1" applyBorder="1" applyProtection="1">
      <protection locked="0"/>
    </xf>
    <xf numFmtId="164" fontId="0" fillId="0" borderId="22" xfId="0" applyNumberFormat="1" applyBorder="1" applyProtection="1">
      <protection locked="0"/>
    </xf>
    <xf numFmtId="164" fontId="0" fillId="0" borderId="23" xfId="0" applyNumberFormat="1" applyBorder="1" applyProtection="1">
      <protection locked="0"/>
    </xf>
    <xf numFmtId="1" fontId="9" fillId="5" borderId="11" xfId="0" applyNumberFormat="1" applyFont="1" applyFill="1" applyBorder="1" applyAlignment="1">
      <alignment horizontal="center" vertical="center" wrapText="1"/>
    </xf>
    <xf numFmtId="1" fontId="9" fillId="5" borderId="24" xfId="0" applyNumberFormat="1" applyFont="1" applyFill="1" applyBorder="1" applyAlignment="1">
      <alignment horizontal="center" vertical="center" wrapText="1"/>
    </xf>
    <xf numFmtId="1" fontId="9" fillId="5" borderId="25" xfId="0" applyNumberFormat="1" applyFont="1" applyFill="1" applyBorder="1" applyAlignment="1">
      <alignment horizontal="center" vertical="center" wrapText="1"/>
    </xf>
    <xf numFmtId="164" fontId="0" fillId="0" borderId="8" xfId="0" applyNumberFormat="1" applyBorder="1" applyProtection="1">
      <protection locked="0"/>
    </xf>
    <xf numFmtId="164" fontId="0" fillId="5" borderId="26" xfId="0" applyNumberFormat="1" applyFill="1" applyBorder="1" applyAlignment="1">
      <alignment horizontal="right" vertical="center" wrapText="1"/>
    </xf>
    <xf numFmtId="164" fontId="0" fillId="0" borderId="9" xfId="0" applyNumberFormat="1" applyBorder="1" applyProtection="1">
      <protection locked="0"/>
    </xf>
    <xf numFmtId="164" fontId="0" fillId="5" borderId="27" xfId="0" applyNumberFormat="1" applyFill="1" applyBorder="1" applyAlignment="1">
      <alignment horizontal="right" vertical="center" wrapText="1"/>
    </xf>
    <xf numFmtId="164" fontId="0" fillId="0" borderId="10" xfId="0" applyNumberFormat="1" applyBorder="1" applyProtection="1">
      <protection locked="0"/>
    </xf>
    <xf numFmtId="164" fontId="0" fillId="5" borderId="28" xfId="0" applyNumberFormat="1" applyFill="1" applyBorder="1" applyAlignment="1">
      <alignment horizontal="right" vertical="center" wrapText="1"/>
    </xf>
    <xf numFmtId="164" fontId="9" fillId="6" borderId="7" xfId="0" applyNumberFormat="1" applyFont="1" applyFill="1" applyBorder="1" applyAlignment="1">
      <alignment vertical="center" wrapText="1"/>
    </xf>
    <xf numFmtId="0" fontId="9" fillId="6" borderId="29" xfId="0" applyFont="1" applyFill="1" applyBorder="1" applyAlignment="1">
      <alignment horizontal="right" vertical="center" wrapText="1"/>
    </xf>
    <xf numFmtId="164" fontId="9" fillId="6" borderId="29" xfId="0" applyNumberFormat="1" applyFont="1" applyFill="1" applyBorder="1" applyAlignment="1">
      <alignment vertical="center" wrapText="1"/>
    </xf>
    <xf numFmtId="0" fontId="8" fillId="0" borderId="0" xfId="0" applyFont="1"/>
    <xf numFmtId="0" fontId="9" fillId="8" borderId="30" xfId="0" applyFont="1" applyFill="1" applyBorder="1"/>
    <xf numFmtId="0" fontId="0" fillId="0" borderId="31" xfId="0" applyBorder="1"/>
    <xf numFmtId="0" fontId="0" fillId="0" borderId="0" xfId="0" applyAlignment="1" applyProtection="1">
      <alignment vertical="top" wrapText="1"/>
      <protection locked="0"/>
    </xf>
    <xf numFmtId="0" fontId="0" fillId="0" borderId="0" xfId="0" applyAlignment="1">
      <alignment wrapText="1"/>
    </xf>
    <xf numFmtId="164" fontId="9" fillId="2" borderId="32" xfId="1" applyNumberFormat="1" applyFont="1" applyFill="1" applyBorder="1" applyAlignment="1" applyProtection="1">
      <alignment vertical="center" wrapText="1"/>
      <protection locked="0"/>
    </xf>
    <xf numFmtId="0" fontId="9" fillId="4" borderId="3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vertical="center"/>
    </xf>
    <xf numFmtId="0" fontId="0" fillId="5" borderId="32" xfId="0" applyFill="1" applyBorder="1" applyAlignment="1">
      <alignment horizontal="right" vertical="center"/>
    </xf>
    <xf numFmtId="0" fontId="0" fillId="5" borderId="2" xfId="0" applyFill="1" applyBorder="1" applyAlignment="1">
      <alignment horizontal="left" vertical="center"/>
    </xf>
    <xf numFmtId="0" fontId="0" fillId="5" borderId="33" xfId="0" applyFill="1" applyBorder="1" applyAlignment="1">
      <alignment horizontal="right" vertical="center"/>
    </xf>
    <xf numFmtId="0" fontId="0" fillId="5" borderId="34" xfId="0" applyFill="1" applyBorder="1" applyAlignment="1">
      <alignment horizontal="left" vertical="center"/>
    </xf>
    <xf numFmtId="0" fontId="12" fillId="0" borderId="0" xfId="0" applyFont="1"/>
    <xf numFmtId="164" fontId="9" fillId="5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2" fillId="10" borderId="35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41" fontId="1" fillId="3" borderId="38" xfId="0" applyNumberFormat="1" applyFont="1" applyFill="1" applyBorder="1" applyAlignment="1">
      <alignment horizontal="center" vertical="center" wrapText="1"/>
    </xf>
    <xf numFmtId="41" fontId="1" fillId="3" borderId="39" xfId="0" applyNumberFormat="1" applyFont="1" applyFill="1" applyBorder="1" applyAlignment="1">
      <alignment horizontal="center" vertical="center" wrapText="1"/>
    </xf>
    <xf numFmtId="41" fontId="1" fillId="3" borderId="40" xfId="0" applyNumberFormat="1" applyFont="1" applyFill="1" applyBorder="1" applyAlignment="1">
      <alignment horizontal="center" vertical="center" wrapText="1"/>
    </xf>
    <xf numFmtId="41" fontId="1" fillId="3" borderId="5" xfId="0" applyNumberFormat="1" applyFont="1" applyFill="1" applyBorder="1" applyAlignment="1">
      <alignment horizontal="center" vertical="center" wrapText="1"/>
    </xf>
    <xf numFmtId="41" fontId="1" fillId="3" borderId="41" xfId="0" applyNumberFormat="1" applyFont="1" applyFill="1" applyBorder="1" applyAlignment="1">
      <alignment horizontal="center" vertical="center" wrapText="1"/>
    </xf>
    <xf numFmtId="41" fontId="1" fillId="3" borderId="3" xfId="0" applyNumberFormat="1" applyFont="1" applyFill="1" applyBorder="1" applyAlignment="1">
      <alignment horizontal="center" vertical="center" wrapText="1"/>
    </xf>
    <xf numFmtId="3" fontId="1" fillId="4" borderId="35" xfId="0" applyNumberFormat="1" applyFont="1" applyFill="1" applyBorder="1" applyAlignment="1">
      <alignment horizontal="center" vertical="center" textRotation="90" wrapText="1"/>
    </xf>
    <xf numFmtId="3" fontId="1" fillId="4" borderId="37" xfId="0" applyNumberFormat="1" applyFont="1" applyFill="1" applyBorder="1" applyAlignment="1">
      <alignment horizontal="center" vertical="center" textRotation="90" wrapText="1"/>
    </xf>
    <xf numFmtId="0" fontId="1" fillId="9" borderId="35" xfId="0" applyFont="1" applyFill="1" applyBorder="1" applyAlignment="1">
      <alignment horizontal="center" vertical="center" textRotation="90" wrapText="1"/>
    </xf>
    <xf numFmtId="0" fontId="1" fillId="9" borderId="37" xfId="0" applyFont="1" applyFill="1" applyBorder="1" applyAlignment="1">
      <alignment horizontal="center" vertical="center" textRotation="90" wrapText="1"/>
    </xf>
    <xf numFmtId="0" fontId="11" fillId="7" borderId="5" xfId="0" applyFont="1" applyFill="1" applyBorder="1" applyAlignment="1">
      <alignment horizontal="center"/>
    </xf>
    <xf numFmtId="0" fontId="11" fillId="7" borderId="41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9" fillId="9" borderId="4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49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4" borderId="4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3" fontId="1" fillId="4" borderId="38" xfId="0" applyNumberFormat="1" applyFont="1" applyFill="1" applyBorder="1" applyAlignment="1">
      <alignment horizontal="center" vertical="center" textRotation="90" wrapText="1"/>
    </xf>
    <xf numFmtId="3" fontId="1" fillId="4" borderId="32" xfId="0" applyNumberFormat="1" applyFont="1" applyFill="1" applyBorder="1" applyAlignment="1">
      <alignment horizontal="center" vertical="center" textRotation="90" wrapText="1"/>
    </xf>
    <xf numFmtId="0" fontId="1" fillId="9" borderId="40" xfId="0" applyFont="1" applyFill="1" applyBorder="1" applyAlignment="1">
      <alignment horizontal="center" vertical="center" textRotation="90" wrapText="1"/>
    </xf>
    <xf numFmtId="0" fontId="1" fillId="9" borderId="2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3" fontId="1" fillId="4" borderId="38" xfId="0" applyNumberFormat="1" applyFont="1" applyFill="1" applyBorder="1" applyAlignment="1">
      <alignment horizontal="center" vertical="center" wrapText="1"/>
    </xf>
    <xf numFmtId="3" fontId="1" fillId="4" borderId="39" xfId="0" applyNumberFormat="1" applyFont="1" applyFill="1" applyBorder="1" applyAlignment="1">
      <alignment horizontal="center" vertical="center" wrapText="1"/>
    </xf>
    <xf numFmtId="3" fontId="1" fillId="4" borderId="40" xfId="0" applyNumberFormat="1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4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41" fontId="1" fillId="4" borderId="35" xfId="0" applyNumberFormat="1" applyFont="1" applyFill="1" applyBorder="1" applyAlignment="1">
      <alignment horizontal="center" vertical="center" textRotation="90" wrapText="1"/>
    </xf>
    <xf numFmtId="41" fontId="1" fillId="4" borderId="37" xfId="0" applyNumberFormat="1" applyFont="1" applyFill="1" applyBorder="1" applyAlignment="1">
      <alignment horizontal="center" vertical="center" textRotation="90" wrapText="1"/>
    </xf>
    <xf numFmtId="3" fontId="3" fillId="12" borderId="35" xfId="0" applyNumberFormat="1" applyFont="1" applyFill="1" applyBorder="1" applyAlignment="1">
      <alignment horizontal="center" vertical="center" wrapText="1"/>
    </xf>
    <xf numFmtId="3" fontId="3" fillId="12" borderId="3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0" fillId="0" borderId="38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0" fillId="0" borderId="40" xfId="0" applyBorder="1" applyAlignment="1" applyProtection="1">
      <alignment horizontal="left" vertical="top" wrapText="1"/>
      <protection locked="0"/>
    </xf>
    <xf numFmtId="0" fontId="0" fillId="0" borderId="50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11" fillId="13" borderId="0" xfId="0" applyFont="1" applyFill="1" applyAlignment="1">
      <alignment horizontal="center" vertical="center"/>
    </xf>
    <xf numFmtId="0" fontId="11" fillId="13" borderId="31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12" borderId="41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14" borderId="35" xfId="0" applyFont="1" applyFill="1" applyBorder="1" applyAlignment="1">
      <alignment horizontal="center" vertical="center" wrapText="1"/>
    </xf>
    <xf numFmtId="0" fontId="9" fillId="14" borderId="36" xfId="0" applyFont="1" applyFill="1" applyBorder="1" applyAlignment="1">
      <alignment horizontal="center" vertical="center" wrapText="1"/>
    </xf>
    <xf numFmtId="3" fontId="3" fillId="12" borderId="38" xfId="0" applyNumberFormat="1" applyFont="1" applyFill="1" applyBorder="1" applyAlignment="1">
      <alignment horizontal="center" vertical="center" wrapText="1"/>
    </xf>
    <xf numFmtId="3" fontId="3" fillId="12" borderId="50" xfId="0" applyNumberFormat="1" applyFont="1" applyFill="1" applyBorder="1" applyAlignment="1">
      <alignment horizontal="center"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9" fillId="11" borderId="50" xfId="0" applyFont="1" applyFill="1" applyBorder="1" applyAlignment="1">
      <alignment horizontal="center" vertical="center" wrapText="1"/>
    </xf>
    <xf numFmtId="0" fontId="11" fillId="10" borderId="41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9" fillId="10" borderId="51" xfId="0" applyFont="1" applyFill="1" applyBorder="1" applyAlignment="1">
      <alignment horizontal="center" vertical="center" wrapText="1"/>
    </xf>
    <xf numFmtId="0" fontId="9" fillId="10" borderId="52" xfId="0" applyFont="1" applyFill="1" applyBorder="1" applyAlignment="1">
      <alignment horizontal="center" vertical="center" wrapText="1"/>
    </xf>
    <xf numFmtId="0" fontId="9" fillId="10" borderId="49" xfId="0" applyFont="1" applyFill="1" applyBorder="1" applyAlignment="1">
      <alignment horizontal="center" vertical="center" wrapText="1"/>
    </xf>
    <xf numFmtId="0" fontId="9" fillId="10" borderId="53" xfId="0" applyFont="1" applyFill="1" applyBorder="1" applyAlignment="1">
      <alignment horizontal="center" vertical="center" wrapText="1"/>
    </xf>
    <xf numFmtId="3" fontId="1" fillId="12" borderId="35" xfId="0" applyNumberFormat="1" applyFont="1" applyFill="1" applyBorder="1" applyAlignment="1">
      <alignment horizontal="center" vertical="center" wrapText="1"/>
    </xf>
    <xf numFmtId="3" fontId="1" fillId="12" borderId="36" xfId="0" applyNumberFormat="1" applyFont="1" applyFill="1" applyBorder="1" applyAlignment="1">
      <alignment horizontal="center" vertical="center" wrapText="1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42" xfId="0" applyFill="1" applyBorder="1" applyAlignment="1" applyProtection="1">
      <alignment horizontal="left" vertical="center" wrapText="1"/>
      <protection locked="0"/>
    </xf>
    <xf numFmtId="0" fontId="0" fillId="2" borderId="34" xfId="0" applyFill="1" applyBorder="1" applyAlignment="1" applyProtection="1">
      <alignment horizontal="left" vertical="center" wrapText="1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'Statistik Projekte'!$B$16</c:f>
          <c:strCache>
            <c:ptCount val="1"/>
            <c:pt idx="0">
              <c:v>Gesamt Kontakte je Geschlecht im Förderjahr 2025</c:v>
            </c:pt>
          </c:strCache>
        </c:strRef>
      </c:tx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'Statistik Projekte'!$C$4:$F$4</c:f>
              <c:strCache>
                <c:ptCount val="4"/>
                <c:pt idx="0">
                  <c:v>weiblich</c:v>
                </c:pt>
                <c:pt idx="1">
                  <c:v>männlich</c:v>
                </c:pt>
                <c:pt idx="2">
                  <c:v>divers</c:v>
                </c:pt>
                <c:pt idx="3">
                  <c:v>k.A.*</c:v>
                </c:pt>
              </c:strCache>
            </c:strRef>
          </c:cat>
          <c:val>
            <c:numRef>
              <c:f>'Statistik Projekte'!$C$11:$F$11</c:f>
              <c:numCache>
                <c:formatCode>#,##0_ ;\-#,##0\ 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2-4B1D-8E02-483B94F37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587112"/>
        <c:axId val="1"/>
      </c:barChart>
      <c:catAx>
        <c:axId val="43258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432587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AT"/>
              <a:t>Vergleich PLAN / IST Kontakte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Lit>
              <c:ptCount val="2"/>
              <c:pt idx="0">
                <c:v>PLAN-Kontakte</c:v>
              </c:pt>
              <c:pt idx="1">
                <c:v>IST-Kontakte</c:v>
              </c:pt>
            </c:strLit>
          </c:cat>
          <c:val>
            <c:numRef>
              <c:f>('Statistik Projekte'!$B$11,'Statistik Projekte'!$G$11)</c:f>
              <c:numCache>
                <c:formatCode>#,##0_ ;\-#,##0\ 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6-4B3E-81ED-D201EFD2B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5916304"/>
        <c:axId val="1"/>
      </c:barChart>
      <c:catAx>
        <c:axId val="43591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435916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889000</xdr:colOff>
      <xdr:row>13</xdr:row>
      <xdr:rowOff>76200</xdr:rowOff>
    </xdr:from>
    <xdr:to>
      <xdr:col>5</xdr:col>
      <xdr:colOff>635000</xdr:colOff>
      <xdr:row>28</xdr:row>
      <xdr:rowOff>146050</xdr:rowOff>
    </xdr:to>
    <xdr:graphicFrame macro="">
      <xdr:nvGraphicFramePr>
        <xdr:cNvPr id="2107" name="Diagramm 1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88900</xdr:colOff>
      <xdr:row>13</xdr:row>
      <xdr:rowOff>76200</xdr:rowOff>
    </xdr:from>
    <xdr:to>
      <xdr:col>8</xdr:col>
      <xdr:colOff>3117850</xdr:colOff>
      <xdr:row>28</xdr:row>
      <xdr:rowOff>146050</xdr:rowOff>
    </xdr:to>
    <xdr:graphicFrame macro="">
      <xdr:nvGraphicFramePr>
        <xdr:cNvPr id="2108" name="Diagramm 3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N53"/>
  <sheetViews>
    <sheetView tabSelected="1" zoomScale="90" zoomScaleNormal="90" workbookViewId="0">
      <pane ySplit="3" topLeftCell="A4" activePane="bottomLeft" state="frozen"/>
      <selection activeCell="L1" sqref="L1"/>
      <selection pane="bottomLeft" activeCell="A10" sqref="A10"/>
    </sheetView>
  </sheetViews>
  <sheetFormatPr baseColWidth="10" defaultRowHeight="14.5" x14ac:dyDescent="0.35"/>
  <cols>
    <col min="1" max="1" width="32" customWidth="1"/>
    <col min="2" max="18" width="8.81640625" customWidth="1"/>
    <col min="19" max="19" width="19.81640625" bestFit="1" customWidth="1"/>
    <col min="20" max="20" width="13.1796875" customWidth="1"/>
    <col min="21" max="21" width="35.81640625" customWidth="1"/>
    <col min="22" max="26" width="8.81640625" customWidth="1"/>
    <col min="27" max="27" width="19.81640625" customWidth="1"/>
    <col min="28" max="28" width="14.1796875" bestFit="1" customWidth="1"/>
    <col min="29" max="29" width="42.81640625" bestFit="1" customWidth="1"/>
    <col min="30" max="34" width="8.81640625" customWidth="1"/>
    <col min="35" max="35" width="20.81640625" customWidth="1"/>
    <col min="36" max="36" width="14.54296875" customWidth="1"/>
    <col min="37" max="37" width="40" customWidth="1"/>
    <col min="38" max="38" width="11" bestFit="1" customWidth="1"/>
    <col min="39" max="39" width="21.1796875" customWidth="1"/>
    <col min="40" max="40" width="21.81640625" customWidth="1"/>
    <col min="41" max="41" width="11.453125" customWidth="1"/>
    <col min="45" max="45" width="17.54296875" customWidth="1"/>
    <col min="47" max="47" width="15" customWidth="1"/>
    <col min="48" max="48" width="14.81640625" customWidth="1"/>
    <col min="49" max="49" width="19.54296875" customWidth="1"/>
    <col min="50" max="50" width="18.81640625" customWidth="1"/>
    <col min="51" max="51" width="56.81640625" customWidth="1"/>
  </cols>
  <sheetData>
    <row r="1" spans="1:40" ht="28" customHeight="1" x14ac:dyDescent="0.35">
      <c r="A1" s="21" t="s">
        <v>2</v>
      </c>
      <c r="B1" s="156"/>
      <c r="C1" s="157"/>
      <c r="D1" s="157"/>
      <c r="E1" s="157"/>
      <c r="F1" s="157"/>
      <c r="G1" s="157"/>
      <c r="H1" s="157"/>
      <c r="I1" s="158"/>
      <c r="J1" s="66" t="str">
        <f>IF(NOT(ISBLANK(B1)), "",C52)</f>
        <v>&lt;- Bitte Feld ausfüllen</v>
      </c>
    </row>
    <row r="2" spans="1:40" ht="15" thickBot="1" x14ac:dyDescent="0.4">
      <c r="A2" s="22" t="s">
        <v>14</v>
      </c>
      <c r="B2" s="87">
        <v>2025</v>
      </c>
      <c r="C2" s="88"/>
      <c r="D2" s="88"/>
      <c r="E2" s="88"/>
      <c r="F2" s="88"/>
      <c r="G2" s="88"/>
      <c r="H2" s="88"/>
      <c r="I2" s="89"/>
    </row>
    <row r="3" spans="1:40" ht="19" thickBot="1" x14ac:dyDescent="0.5">
      <c r="A3" s="82" t="str">
        <f>"Förderjahr "&amp;B2</f>
        <v>Förderjahr 2025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4"/>
    </row>
    <row r="4" spans="1:40" ht="46.5" customHeight="1" thickBot="1" x14ac:dyDescent="0.4">
      <c r="A4" s="106" t="s">
        <v>2</v>
      </c>
      <c r="B4" s="75" t="s">
        <v>5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7"/>
      <c r="S4" s="6" t="str">
        <f>"Förderjahr "&amp;B2-1</f>
        <v>Förderjahr 2024</v>
      </c>
      <c r="T4" s="117" t="str">
        <f>"Vergleich Mitglieder Förderjahr "&amp;B2-1&amp;" mit "&amp;B2</f>
        <v>Vergleich Mitglieder Förderjahr 2024 mit 2025</v>
      </c>
      <c r="U4" s="118"/>
      <c r="V4" s="109" t="s">
        <v>10</v>
      </c>
      <c r="W4" s="110"/>
      <c r="X4" s="110"/>
      <c r="Y4" s="110"/>
      <c r="Z4" s="111"/>
      <c r="AA4" s="7" t="str">
        <f>"Förderjahr "&amp;B2-1</f>
        <v>Förderjahr 2024</v>
      </c>
      <c r="AB4" s="85" t="str">
        <f>"Vergleich ehrenamtliche Mitarbeiter*innen Förderjahr "&amp;B2-1&amp;" mit "&amp;B2</f>
        <v>Vergleich ehrenamtliche Mitarbeiter*innen Förderjahr 2024 mit 2025</v>
      </c>
      <c r="AC4" s="86"/>
      <c r="AD4" s="114" t="s">
        <v>11</v>
      </c>
      <c r="AE4" s="115"/>
      <c r="AF4" s="115"/>
      <c r="AG4" s="115"/>
      <c r="AH4" s="116"/>
      <c r="AI4" s="57" t="str">
        <f>"Förderjahr "&amp;B2-1</f>
        <v>Förderjahr 2024</v>
      </c>
      <c r="AJ4" s="70" t="str">
        <f>"Vergleich hauptamtliche Mitarbeiter*innen Förderjahr "&amp;B2-1&amp;" mit "&amp;B2</f>
        <v>Vergleich hauptamtliche Mitarbeiter*innen Förderjahr 2024 mit 2025</v>
      </c>
      <c r="AK4" s="71"/>
      <c r="AL4" s="67" t="s">
        <v>27</v>
      </c>
      <c r="AN4" s="54"/>
    </row>
    <row r="5" spans="1:40" ht="75.75" customHeight="1" thickBot="1" x14ac:dyDescent="0.4">
      <c r="A5" s="107"/>
      <c r="B5" s="72" t="s">
        <v>8</v>
      </c>
      <c r="C5" s="73"/>
      <c r="D5" s="73"/>
      <c r="E5" s="74"/>
      <c r="F5" s="75" t="s">
        <v>6</v>
      </c>
      <c r="G5" s="76"/>
      <c r="H5" s="76"/>
      <c r="I5" s="77"/>
      <c r="J5" s="75" t="s">
        <v>7</v>
      </c>
      <c r="K5" s="76"/>
      <c r="L5" s="76"/>
      <c r="M5" s="77"/>
      <c r="N5" s="101" t="s">
        <v>1</v>
      </c>
      <c r="O5" s="102"/>
      <c r="P5" s="102"/>
      <c r="Q5" s="102"/>
      <c r="R5" s="103"/>
      <c r="S5" s="3" t="s">
        <v>9</v>
      </c>
      <c r="T5" s="112" t="s">
        <v>3</v>
      </c>
      <c r="U5" s="104" t="s">
        <v>4</v>
      </c>
      <c r="V5" s="121" t="s">
        <v>16</v>
      </c>
      <c r="W5" s="97" t="s">
        <v>19</v>
      </c>
      <c r="X5" s="78" t="s">
        <v>18</v>
      </c>
      <c r="Y5" s="78" t="s">
        <v>26</v>
      </c>
      <c r="Z5" s="78" t="s">
        <v>0</v>
      </c>
      <c r="AA5" s="56" t="s">
        <v>28</v>
      </c>
      <c r="AB5" s="94" t="s">
        <v>3</v>
      </c>
      <c r="AC5" s="119" t="s">
        <v>4</v>
      </c>
      <c r="AD5" s="99" t="s">
        <v>16</v>
      </c>
      <c r="AE5" s="80" t="s">
        <v>20</v>
      </c>
      <c r="AF5" s="80" t="s">
        <v>18</v>
      </c>
      <c r="AG5" s="80" t="s">
        <v>26</v>
      </c>
      <c r="AH5" s="80" t="s">
        <v>0</v>
      </c>
      <c r="AI5" s="58" t="s">
        <v>29</v>
      </c>
      <c r="AJ5" s="90" t="s">
        <v>30</v>
      </c>
      <c r="AK5" s="92" t="s">
        <v>31</v>
      </c>
      <c r="AL5" s="68"/>
    </row>
    <row r="6" spans="1:40" ht="15.75" customHeight="1" thickBot="1" x14ac:dyDescent="0.4">
      <c r="A6" s="108"/>
      <c r="B6" s="24" t="s">
        <v>16</v>
      </c>
      <c r="C6" s="25" t="s">
        <v>19</v>
      </c>
      <c r="D6" s="25" t="s">
        <v>18</v>
      </c>
      <c r="E6" s="26" t="s">
        <v>26</v>
      </c>
      <c r="F6" s="24" t="s">
        <v>16</v>
      </c>
      <c r="G6" s="25" t="s">
        <v>19</v>
      </c>
      <c r="H6" s="25" t="s">
        <v>18</v>
      </c>
      <c r="I6" s="26" t="s">
        <v>26</v>
      </c>
      <c r="J6" s="24" t="s">
        <v>16</v>
      </c>
      <c r="K6" s="25" t="s">
        <v>19</v>
      </c>
      <c r="L6" s="25" t="s">
        <v>18</v>
      </c>
      <c r="M6" s="26" t="s">
        <v>26</v>
      </c>
      <c r="N6" s="24" t="s">
        <v>16</v>
      </c>
      <c r="O6" s="25" t="s">
        <v>19</v>
      </c>
      <c r="P6" s="25" t="s">
        <v>18</v>
      </c>
      <c r="Q6" s="26" t="s">
        <v>26</v>
      </c>
      <c r="R6" s="5" t="s">
        <v>0</v>
      </c>
      <c r="S6" s="3" t="s">
        <v>0</v>
      </c>
      <c r="T6" s="113"/>
      <c r="U6" s="105"/>
      <c r="V6" s="122"/>
      <c r="W6" s="98"/>
      <c r="X6" s="79"/>
      <c r="Y6" s="79"/>
      <c r="Z6" s="79"/>
      <c r="AA6" s="4" t="s">
        <v>0</v>
      </c>
      <c r="AB6" s="95"/>
      <c r="AC6" s="120"/>
      <c r="AD6" s="100"/>
      <c r="AE6" s="81"/>
      <c r="AF6" s="81"/>
      <c r="AG6" s="81"/>
      <c r="AH6" s="81"/>
      <c r="AI6" s="59" t="s">
        <v>0</v>
      </c>
      <c r="AJ6" s="91"/>
      <c r="AK6" s="93"/>
      <c r="AL6" s="69"/>
    </row>
    <row r="7" spans="1:40" ht="15" thickBot="1" x14ac:dyDescent="0.4">
      <c r="A7" s="8" t="str">
        <f>IF(ISBLANK(B1),"",B1)</f>
        <v/>
      </c>
      <c r="B7" s="18"/>
      <c r="C7" s="19"/>
      <c r="D7" s="23"/>
      <c r="E7" s="20"/>
      <c r="F7" s="18"/>
      <c r="G7" s="19"/>
      <c r="H7" s="23"/>
      <c r="I7" s="20"/>
      <c r="J7" s="18"/>
      <c r="K7" s="19"/>
      <c r="L7" s="23"/>
      <c r="M7" s="20"/>
      <c r="N7" s="27">
        <f>SUM(B7,F7,J7)</f>
        <v>0</v>
      </c>
      <c r="O7" s="28">
        <f>SUM(C7,G7,K7)</f>
        <v>0</v>
      </c>
      <c r="P7" s="29">
        <f>SUM(D7,H7,L7)</f>
        <v>0</v>
      </c>
      <c r="Q7" s="30">
        <f>SUM(E7,I7,M7)</f>
        <v>0</v>
      </c>
      <c r="R7" s="30">
        <f>SUM(N7:Q7)</f>
        <v>0</v>
      </c>
      <c r="S7" s="2"/>
      <c r="T7" s="9" t="str">
        <f>IF(OR(R7=0, S7=0),"-",R7/S7*100-100)</f>
        <v>-</v>
      </c>
      <c r="U7" s="2"/>
      <c r="V7" s="18"/>
      <c r="W7" s="18"/>
      <c r="X7" s="18"/>
      <c r="Y7" s="55"/>
      <c r="Z7" s="65">
        <f>SUM(V7:Y7)</f>
        <v>0</v>
      </c>
      <c r="AA7" s="18"/>
      <c r="AB7" s="9" t="str">
        <f>IF(OR(SUM(V7:Y7)=0, AA7=0),"-",SUM(V7:Y7)/AA7*100-100)</f>
        <v>-</v>
      </c>
      <c r="AC7" s="2"/>
      <c r="AD7" s="18"/>
      <c r="AE7" s="18"/>
      <c r="AF7" s="18"/>
      <c r="AG7" s="18"/>
      <c r="AH7" s="65">
        <f>SUM(AD7:AG7)</f>
        <v>0</v>
      </c>
      <c r="AI7" s="55"/>
      <c r="AJ7" s="9" t="str">
        <f>IF(OR(SUM(AD7:AG7)=0, AI7=0),"-",SUM(AD7:AG7)-AI7)</f>
        <v>-</v>
      </c>
      <c r="AK7" s="55"/>
      <c r="AL7" s="1"/>
    </row>
    <row r="8" spans="1:40" x14ac:dyDescent="0.35">
      <c r="U8" s="31" t="str">
        <f>IF(ISBLANK(S7),"",IF(AND(OR(T7&gt;=10,T7&lt;=-10)),IF(ISBLANK(U7),C48,""),""))</f>
        <v/>
      </c>
      <c r="AC8" s="31" t="str">
        <f>IF(ISBLANK(AA7),"",IF(AND(OR(AB7&gt;=10,AB7&lt;=-10)),IF(ISBLANK(AC7),C48,""),""))</f>
        <v/>
      </c>
      <c r="AK8" s="31" t="str">
        <f>IF(ISBLANK(AI7),"",IF(AND(OR(AJ7&gt;=10,AJ7&lt;=-10)),IF(ISBLANK(AK7),C48,""),""))</f>
        <v/>
      </c>
    </row>
    <row r="12" spans="1:40" ht="61.5" customHeight="1" x14ac:dyDescent="0.35">
      <c r="A12" s="96" t="s">
        <v>41</v>
      </c>
      <c r="B12" s="96"/>
      <c r="C12" s="96"/>
      <c r="D12" s="96"/>
      <c r="E12" s="96"/>
      <c r="F12" s="96"/>
    </row>
    <row r="46" spans="3:3" hidden="1" x14ac:dyDescent="0.35"/>
    <row r="47" spans="3:3" hidden="1" x14ac:dyDescent="0.35"/>
    <row r="48" spans="3:3" hidden="1" x14ac:dyDescent="0.35">
      <c r="C48" t="s">
        <v>21</v>
      </c>
    </row>
    <row r="49" spans="3:3" hidden="1" x14ac:dyDescent="0.35">
      <c r="C49" t="s">
        <v>35</v>
      </c>
    </row>
    <row r="50" spans="3:3" hidden="1" x14ac:dyDescent="0.35">
      <c r="C50" t="s">
        <v>36</v>
      </c>
    </row>
    <row r="51" spans="3:3" hidden="1" x14ac:dyDescent="0.35">
      <c r="C51" t="s">
        <v>37</v>
      </c>
    </row>
    <row r="52" spans="3:3" hidden="1" x14ac:dyDescent="0.35">
      <c r="C52" t="s">
        <v>38</v>
      </c>
    </row>
    <row r="53" spans="3:3" hidden="1" x14ac:dyDescent="0.35"/>
  </sheetData>
  <sheetProtection algorithmName="SHA-512" hashValue="+Q+lnMzCxdZ4+a7pc2n8Jzbwa6He47fz46SaZtlfRFZSKbY6LPyTwIJwFnok1YzbKDvB96EVWM+VnnIHFQ+FYA==" saltValue="TKk5RWptyyX8MZ2TABM/3A==" spinCount="100000" sheet="1" objects="1" scenarios="1"/>
  <mergeCells count="32">
    <mergeCell ref="A12:F12"/>
    <mergeCell ref="B4:R4"/>
    <mergeCell ref="W5:W6"/>
    <mergeCell ref="Z5:Z6"/>
    <mergeCell ref="AD5:AD6"/>
    <mergeCell ref="J5:M5"/>
    <mergeCell ref="N5:R5"/>
    <mergeCell ref="U5:U6"/>
    <mergeCell ref="A4:A6"/>
    <mergeCell ref="V4:Z4"/>
    <mergeCell ref="T5:T6"/>
    <mergeCell ref="AD4:AH4"/>
    <mergeCell ref="T4:U4"/>
    <mergeCell ref="AH5:AH6"/>
    <mergeCell ref="AC5:AC6"/>
    <mergeCell ref="V5:V6"/>
    <mergeCell ref="AL4:AL6"/>
    <mergeCell ref="AJ4:AK4"/>
    <mergeCell ref="B5:E5"/>
    <mergeCell ref="F5:I5"/>
    <mergeCell ref="B1:I1"/>
    <mergeCell ref="X5:X6"/>
    <mergeCell ref="AF5:AF6"/>
    <mergeCell ref="A3:AL3"/>
    <mergeCell ref="AB4:AC4"/>
    <mergeCell ref="AG5:AG6"/>
    <mergeCell ref="B2:I2"/>
    <mergeCell ref="AJ5:AJ6"/>
    <mergeCell ref="AK5:AK6"/>
    <mergeCell ref="AE5:AE6"/>
    <mergeCell ref="Y5:Y6"/>
    <mergeCell ref="AB5:AB6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4"/>
  <sheetViews>
    <sheetView zoomScale="90" zoomScaleNormal="90" workbookViewId="0">
      <selection activeCell="K6" sqref="K6"/>
    </sheetView>
  </sheetViews>
  <sheetFormatPr baseColWidth="10" defaultRowHeight="14.5" x14ac:dyDescent="0.35"/>
  <cols>
    <col min="1" max="1" width="29.81640625" customWidth="1"/>
    <col min="2" max="2" width="18.54296875" customWidth="1"/>
    <col min="3" max="6" width="9.54296875" customWidth="1"/>
    <col min="7" max="7" width="10.81640625" customWidth="1"/>
    <col min="9" max="9" width="46.453125" customWidth="1"/>
  </cols>
  <sheetData>
    <row r="1" spans="1:10" x14ac:dyDescent="0.35">
      <c r="A1" s="137" t="str">
        <f>"Förderjahr "&amp;Statistik!B2</f>
        <v>Förderjahr 2025</v>
      </c>
      <c r="B1" s="137"/>
      <c r="C1" s="137"/>
      <c r="D1" s="137"/>
      <c r="E1" s="137"/>
      <c r="F1" s="137"/>
      <c r="G1" s="137"/>
      <c r="H1" s="137"/>
      <c r="I1" s="137"/>
    </row>
    <row r="2" spans="1:10" ht="15" thickBot="1" x14ac:dyDescent="0.4">
      <c r="A2" s="138"/>
      <c r="B2" s="138"/>
      <c r="C2" s="138"/>
      <c r="D2" s="138"/>
      <c r="E2" s="138"/>
      <c r="F2" s="138"/>
      <c r="G2" s="138"/>
      <c r="H2" s="138"/>
      <c r="I2" s="138"/>
    </row>
    <row r="3" spans="1:10" ht="38.25" customHeight="1" thickBot="1" x14ac:dyDescent="0.4">
      <c r="A3" s="142" t="s">
        <v>13</v>
      </c>
      <c r="B3" s="146" t="s">
        <v>22</v>
      </c>
      <c r="C3" s="139" t="s">
        <v>23</v>
      </c>
      <c r="D3" s="140"/>
      <c r="E3" s="140"/>
      <c r="F3" s="140"/>
      <c r="G3" s="141"/>
      <c r="H3" s="148" t="s">
        <v>24</v>
      </c>
      <c r="I3" s="149"/>
    </row>
    <row r="4" spans="1:10" ht="15" customHeight="1" x14ac:dyDescent="0.35">
      <c r="A4" s="143"/>
      <c r="B4" s="147"/>
      <c r="C4" s="144" t="s">
        <v>16</v>
      </c>
      <c r="D4" s="144" t="s">
        <v>17</v>
      </c>
      <c r="E4" s="123" t="s">
        <v>18</v>
      </c>
      <c r="F4" s="123" t="s">
        <v>39</v>
      </c>
      <c r="G4" s="154" t="s">
        <v>12</v>
      </c>
      <c r="H4" s="150" t="s">
        <v>3</v>
      </c>
      <c r="I4" s="152" t="s">
        <v>34</v>
      </c>
    </row>
    <row r="5" spans="1:10" ht="15" thickBot="1" x14ac:dyDescent="0.4">
      <c r="A5" s="143"/>
      <c r="B5" s="147"/>
      <c r="C5" s="145"/>
      <c r="D5" s="145"/>
      <c r="E5" s="124"/>
      <c r="F5" s="124"/>
      <c r="G5" s="155"/>
      <c r="H5" s="151"/>
      <c r="I5" s="153"/>
    </row>
    <row r="6" spans="1:10" x14ac:dyDescent="0.35">
      <c r="A6" s="12"/>
      <c r="B6" s="35"/>
      <c r="C6" s="41"/>
      <c r="D6" s="32"/>
      <c r="E6" s="32"/>
      <c r="F6" s="32"/>
      <c r="G6" s="42">
        <f>SUM(C6:F6)</f>
        <v>0</v>
      </c>
      <c r="H6" s="38" t="str">
        <f>IF(OR(G6=0,B6= 0),"-",G6/B6*100-100)</f>
        <v>-</v>
      </c>
      <c r="I6" s="15"/>
      <c r="J6" s="64" t="str">
        <f>IF(AND(OR(H6&gt;=20,H6&lt;=-20),H6&lt;&gt;"-"),IF(ISBLANK(I6),Statistik!C$49,""),"")</f>
        <v/>
      </c>
    </row>
    <row r="7" spans="1:10" x14ac:dyDescent="0.35">
      <c r="A7" s="13"/>
      <c r="B7" s="36"/>
      <c r="C7" s="43"/>
      <c r="D7" s="33"/>
      <c r="E7" s="33"/>
      <c r="F7" s="33"/>
      <c r="G7" s="44">
        <f>SUM(C7:F7)</f>
        <v>0</v>
      </c>
      <c r="H7" s="39" t="str">
        <f>IF(OR(G7=0,B7= 0),"-",G7/B7*100-100)</f>
        <v>-</v>
      </c>
      <c r="I7" s="16"/>
      <c r="J7" s="64" t="str">
        <f>IF(AND(OR(H7&gt;=20,H7&lt;=-20),H7&lt;&gt;"-"),IF(ISBLANK(I7),Statistik!C$49,""),"")</f>
        <v/>
      </c>
    </row>
    <row r="8" spans="1:10" x14ac:dyDescent="0.35">
      <c r="A8" s="13"/>
      <c r="B8" s="36"/>
      <c r="C8" s="43"/>
      <c r="D8" s="33"/>
      <c r="E8" s="33"/>
      <c r="F8" s="33"/>
      <c r="G8" s="44">
        <f>SUM(C8:F8)</f>
        <v>0</v>
      </c>
      <c r="H8" s="39" t="str">
        <f>IF(OR(G8=0,B8= 0),"-",G8/B8*100-100)</f>
        <v>-</v>
      </c>
      <c r="I8" s="16"/>
      <c r="J8" s="64" t="str">
        <f>IF(AND(OR(H8&gt;=20,H8&lt;=-20),H8&lt;&gt;"-"),IF(ISBLANK(I8),Statistik!C$49,""),"")</f>
        <v/>
      </c>
    </row>
    <row r="9" spans="1:10" x14ac:dyDescent="0.35">
      <c r="A9" s="13"/>
      <c r="B9" s="36"/>
      <c r="C9" s="43"/>
      <c r="D9" s="33"/>
      <c r="E9" s="33"/>
      <c r="F9" s="33"/>
      <c r="G9" s="44">
        <f>SUM(C9:F9)</f>
        <v>0</v>
      </c>
      <c r="H9" s="39" t="str">
        <f>IF(OR(G9=0,B9= 0),"-",G9/B9*100-100)</f>
        <v>-</v>
      </c>
      <c r="I9" s="16"/>
      <c r="J9" s="64" t="str">
        <f>IF(AND(OR(H9&gt;=20,H9&lt;=-20),H9&lt;&gt;"-"),IF(ISBLANK(I9),Statistik!C$49,""),"")</f>
        <v/>
      </c>
    </row>
    <row r="10" spans="1:10" ht="15" thickBot="1" x14ac:dyDescent="0.4">
      <c r="A10" s="14"/>
      <c r="B10" s="37"/>
      <c r="C10" s="45"/>
      <c r="D10" s="34"/>
      <c r="E10" s="34"/>
      <c r="F10" s="34"/>
      <c r="G10" s="46">
        <f>SUM(C10:F10)</f>
        <v>0</v>
      </c>
      <c r="H10" s="40" t="str">
        <f>IF(OR(G10=0,B10= 0),"-",G10/B10*100-100)</f>
        <v>-</v>
      </c>
      <c r="I10" s="17"/>
      <c r="J10" s="64" t="str">
        <f>IF(AND(OR(H10&gt;=20,H10&lt;=-20),H10&lt;&gt;"-"),IF(ISBLANK(I10),Statistik!C$49,""),"")</f>
        <v/>
      </c>
    </row>
    <row r="11" spans="1:10" ht="15" thickBot="1" x14ac:dyDescent="0.4">
      <c r="A11" s="48" t="s">
        <v>15</v>
      </c>
      <c r="B11" s="49">
        <f t="shared" ref="B11:I11" si="0">SUM(B6:B10)</f>
        <v>0</v>
      </c>
      <c r="C11" s="47">
        <f t="shared" si="0"/>
        <v>0</v>
      </c>
      <c r="D11" s="47">
        <f t="shared" si="0"/>
        <v>0</v>
      </c>
      <c r="E11" s="47">
        <f t="shared" si="0"/>
        <v>0</v>
      </c>
      <c r="F11" s="47">
        <f t="shared" si="0"/>
        <v>0</v>
      </c>
      <c r="G11" s="47">
        <f t="shared" si="0"/>
        <v>0</v>
      </c>
      <c r="H11" s="11">
        <f t="shared" si="0"/>
        <v>0</v>
      </c>
      <c r="I11" s="10">
        <f t="shared" si="0"/>
        <v>0</v>
      </c>
    </row>
    <row r="12" spans="1:10" x14ac:dyDescent="0.35">
      <c r="A12" s="62" t="s">
        <v>32</v>
      </c>
      <c r="B12" s="63">
        <f>COUNTA(A6:A10)</f>
        <v>0</v>
      </c>
    </row>
    <row r="13" spans="1:10" ht="15" thickBot="1" x14ac:dyDescent="0.4">
      <c r="A13" s="60" t="s">
        <v>33</v>
      </c>
      <c r="B13" s="61">
        <f>COUNTIF(G6:G10,"&gt;0")</f>
        <v>0</v>
      </c>
    </row>
    <row r="16" spans="1:10" x14ac:dyDescent="0.35">
      <c r="B16" t="str">
        <f>"Gesamt Kontakte je Geschlecht im Förderjahr "&amp;Statistik!B2</f>
        <v>Gesamt Kontakte je Geschlecht im Förderjahr 2025</v>
      </c>
    </row>
    <row r="31" spans="1:11" ht="49.5" customHeight="1" x14ac:dyDescent="0.35">
      <c r="A31" s="96" t="s">
        <v>40</v>
      </c>
      <c r="B31" s="96"/>
      <c r="C31" s="96"/>
      <c r="D31" s="96"/>
      <c r="E31" s="96"/>
      <c r="F31" s="96"/>
      <c r="G31" s="96"/>
      <c r="H31" s="96"/>
    </row>
    <row r="32" spans="1:11" x14ac:dyDescent="0.35">
      <c r="G32" s="50">
        <v>5</v>
      </c>
      <c r="H32" s="50">
        <v>1500</v>
      </c>
      <c r="J32" s="50">
        <f>LEN(A34)</f>
        <v>0</v>
      </c>
      <c r="K32" s="50">
        <f>LEN(A34)-LEN(SUBSTITUTE(A34,CHAR(10),""))+(LEN(A34)&gt;1)</f>
        <v>0</v>
      </c>
    </row>
    <row r="33" spans="1:11" ht="15" thickBot="1" x14ac:dyDescent="0.4">
      <c r="A33" s="51" t="s">
        <v>25</v>
      </c>
      <c r="B33" s="126" t="str">
        <f>IF(G33&gt;H32,Statistik!C50,IF(H33&gt;G32,Statistik!C51,""))</f>
        <v/>
      </c>
      <c r="C33" s="127"/>
      <c r="D33" s="127"/>
      <c r="E33" s="127"/>
      <c r="F33" s="127"/>
      <c r="G33" s="50">
        <f>LEN(A34)</f>
        <v>0</v>
      </c>
      <c r="H33" s="50">
        <f>LEN(A34)-LEN(SUBSTITUTE(A34,CHAR(10),""))+(LEN(A34)&gt;1)</f>
        <v>0</v>
      </c>
      <c r="I33" s="52"/>
    </row>
    <row r="34" spans="1:11" x14ac:dyDescent="0.35">
      <c r="A34" s="128"/>
      <c r="B34" s="129"/>
      <c r="C34" s="129"/>
      <c r="D34" s="129"/>
      <c r="E34" s="129"/>
      <c r="F34" s="129"/>
      <c r="G34" s="129"/>
      <c r="H34" s="129"/>
      <c r="I34" s="130"/>
      <c r="J34" s="53"/>
      <c r="K34" s="53"/>
    </row>
    <row r="35" spans="1:11" x14ac:dyDescent="0.35">
      <c r="A35" s="131"/>
      <c r="B35" s="132"/>
      <c r="C35" s="132"/>
      <c r="D35" s="132"/>
      <c r="E35" s="132"/>
      <c r="F35" s="132"/>
      <c r="G35" s="132"/>
      <c r="H35" s="132"/>
      <c r="I35" s="133"/>
      <c r="J35" s="53"/>
      <c r="K35" s="53"/>
    </row>
    <row r="36" spans="1:11" x14ac:dyDescent="0.35">
      <c r="A36" s="131"/>
      <c r="B36" s="132"/>
      <c r="C36" s="132"/>
      <c r="D36" s="132"/>
      <c r="E36" s="132"/>
      <c r="F36" s="132"/>
      <c r="G36" s="132"/>
      <c r="H36" s="132"/>
      <c r="I36" s="133"/>
      <c r="J36" s="53"/>
      <c r="K36" s="53"/>
    </row>
    <row r="37" spans="1:11" x14ac:dyDescent="0.35">
      <c r="A37" s="131"/>
      <c r="B37" s="132"/>
      <c r="C37" s="132"/>
      <c r="D37" s="132"/>
      <c r="E37" s="132"/>
      <c r="F37" s="132"/>
      <c r="G37" s="132"/>
      <c r="H37" s="132"/>
      <c r="I37" s="133"/>
      <c r="J37" s="53"/>
      <c r="K37" s="53"/>
    </row>
    <row r="38" spans="1:11" x14ac:dyDescent="0.35">
      <c r="A38" s="131"/>
      <c r="B38" s="132"/>
      <c r="C38" s="132"/>
      <c r="D38" s="132"/>
      <c r="E38" s="132"/>
      <c r="F38" s="132"/>
      <c r="G38" s="132"/>
      <c r="H38" s="132"/>
      <c r="I38" s="133"/>
      <c r="J38" s="53"/>
      <c r="K38" s="53"/>
    </row>
    <row r="39" spans="1:11" x14ac:dyDescent="0.35">
      <c r="A39" s="131"/>
      <c r="B39" s="132"/>
      <c r="C39" s="132"/>
      <c r="D39" s="132"/>
      <c r="E39" s="132"/>
      <c r="F39" s="132"/>
      <c r="G39" s="132"/>
      <c r="H39" s="132"/>
      <c r="I39" s="133"/>
      <c r="J39" s="53"/>
      <c r="K39" s="53"/>
    </row>
    <row r="40" spans="1:11" x14ac:dyDescent="0.35">
      <c r="A40" s="131"/>
      <c r="B40" s="132"/>
      <c r="C40" s="132"/>
      <c r="D40" s="132"/>
      <c r="E40" s="132"/>
      <c r="F40" s="132"/>
      <c r="G40" s="132"/>
      <c r="H40" s="132"/>
      <c r="I40" s="133"/>
      <c r="J40" s="53"/>
      <c r="K40" s="53"/>
    </row>
    <row r="41" spans="1:11" x14ac:dyDescent="0.35">
      <c r="A41" s="131"/>
      <c r="B41" s="132"/>
      <c r="C41" s="132"/>
      <c r="D41" s="132"/>
      <c r="E41" s="132"/>
      <c r="F41" s="132"/>
      <c r="G41" s="132"/>
      <c r="H41" s="132"/>
      <c r="I41" s="133"/>
      <c r="J41" s="53"/>
      <c r="K41" s="53"/>
    </row>
    <row r="42" spans="1:11" x14ac:dyDescent="0.35">
      <c r="A42" s="131"/>
      <c r="B42" s="132"/>
      <c r="C42" s="132"/>
      <c r="D42" s="132"/>
      <c r="E42" s="132"/>
      <c r="F42" s="132"/>
      <c r="G42" s="132"/>
      <c r="H42" s="132"/>
      <c r="I42" s="133"/>
      <c r="J42" s="53"/>
      <c r="K42" s="53"/>
    </row>
    <row r="43" spans="1:11" ht="15" thickBot="1" x14ac:dyDescent="0.4">
      <c r="A43" s="134"/>
      <c r="B43" s="135"/>
      <c r="C43" s="135"/>
      <c r="D43" s="135"/>
      <c r="E43" s="135"/>
      <c r="F43" s="135"/>
      <c r="G43" s="135"/>
      <c r="H43" s="135"/>
      <c r="I43" s="136"/>
      <c r="J43" s="53"/>
      <c r="K43" s="53"/>
    </row>
    <row r="44" spans="1:11" x14ac:dyDescent="0.35">
      <c r="B44" s="125" t="str">
        <f>G33&amp;"/"&amp;H32&amp;" Zeichen"</f>
        <v>0/1500 Zeichen</v>
      </c>
      <c r="C44" s="125"/>
      <c r="D44" s="125" t="str">
        <f>H33&amp;"/"&amp;G32&amp;" Zeilen"</f>
        <v>0/5 Zeilen</v>
      </c>
      <c r="E44" s="125"/>
    </row>
  </sheetData>
  <sheetProtection algorithmName="SHA-512" hashValue="91uX1knUKEFo+iSLmi6HoCG/MNAnLfUka/V7ywxlDsg35aG9Hl2pBshzFJPbGz7Xc1fcBXoLBvN3tf+53AVCrQ==" saltValue="kxqxXSlHrmfswRyM/1yMRg==" spinCount="100000" sheet="1" objects="1" scenarios="1"/>
  <mergeCells count="17">
    <mergeCell ref="A1:I2"/>
    <mergeCell ref="C3:G3"/>
    <mergeCell ref="A3:A5"/>
    <mergeCell ref="C4:C5"/>
    <mergeCell ref="D4:D5"/>
    <mergeCell ref="F4:F5"/>
    <mergeCell ref="B3:B5"/>
    <mergeCell ref="H3:I3"/>
    <mergeCell ref="H4:H5"/>
    <mergeCell ref="I4:I5"/>
    <mergeCell ref="G4:G5"/>
    <mergeCell ref="E4:E5"/>
    <mergeCell ref="D44:E44"/>
    <mergeCell ref="B33:F33"/>
    <mergeCell ref="B44:C44"/>
    <mergeCell ref="A34:I43"/>
    <mergeCell ref="A31:H3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Statistik</vt:lpstr>
      <vt:lpstr>Statistik Projekte</vt:lpstr>
      <vt:lpstr>project_diff</vt:lpstr>
      <vt:lpstr>project_funct</vt:lpstr>
      <vt:lpstr>project_sum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Neuzil Patrick</dc:creator>
  <cp:lastModifiedBy>Kirschner Martina</cp:lastModifiedBy>
  <cp:lastPrinted>2020-02-10T08:16:13Z</cp:lastPrinted>
  <dcterms:created xsi:type="dcterms:W3CDTF">2020-02-06T14:56:14Z</dcterms:created>
  <dcterms:modified xsi:type="dcterms:W3CDTF">2025-06-16T11:00:30Z</dcterms:modified>
</cp:coreProperties>
</file>