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DieseArbeitsmappe" defaultThemeVersion="124226"/>
  <mc:AlternateContent xmlns:mc="http://schemas.openxmlformats.org/markup-compatibility/2006">
    <mc:Choice Requires="x15">
      <x15ac:absPath xmlns:x15ac="http://schemas.microsoft.com/office/spreadsheetml/2010/11/ac" url="J:\FB EB&amp;J\Fördermanagement\Unterlagen_in Entwicklung\Finanzplan_Finanzbericht\"/>
    </mc:Choice>
  </mc:AlternateContent>
  <xr:revisionPtr revIDLastSave="0" documentId="13_ncr:1_{77A648AD-CF99-4ABB-9085-3E078F42C77C}" xr6:coauthVersionLast="47" xr6:coauthVersionMax="47" xr10:uidLastSave="{00000000-0000-0000-0000-000000000000}"/>
  <bookViews>
    <workbookView xWindow="-110" yWindow="-110" windowWidth="19420" windowHeight="11620" tabRatio="855" xr2:uid="{00000000-000D-0000-FFFF-FFFF00000000}"/>
  </bookViews>
  <sheets>
    <sheet name="Erläuterungen (Fp)" sheetId="5" r:id="rId1"/>
    <sheet name="Finanzplan" sheetId="1" r:id="rId2"/>
    <sheet name="|" sheetId="7" r:id="rId3"/>
    <sheet name="Erläuterungen (Fb)" sheetId="8" r:id="rId4"/>
    <sheet name="Finanzbericht" sheetId="9" r:id="rId5"/>
    <sheet name="Beilage (Fb)" sheetId="11" r:id="rId6"/>
  </sheets>
  <definedNames>
    <definedName name="_xlnm.Print_Titles" localSheetId="4">Finanzbericht!$1:$7</definedName>
    <definedName name="_xlnm.Print_Titles" localSheetId="1">Finanzplan!$1:$7</definedName>
    <definedName name="financialPlanFunding">Finanzplan!$B$62:$B$69</definedName>
    <definedName name="financialPlanFundingDeviationFunction">Finanzplan!$F$62:$F$69</definedName>
    <definedName name="financialPlanFundingOverallPlan">Finanzplan!$E$76</definedName>
    <definedName name="financialPlanFundingPlan">Finanzplan!$E$62:$E$69</definedName>
    <definedName name="financialPlanFundingReasonFunction">Finanzplan!$I$62:$I$69</definedName>
    <definedName name="financialPlanFundingStatusSelection">Finanzplan!$H$62:$H$69</definedName>
    <definedName name="financialPlanIncomeEquity">Finanzplan!$B$51:$B$58</definedName>
    <definedName name="financialPlanIncomeEquityDeviationFunction">Finanzplan!$F$51:$F$58</definedName>
    <definedName name="financialPlanIncomeEquityPlan">Finanzplan!$E$51:$E$58</definedName>
    <definedName name="financialPlanIncomeEquityReasonFunction">Finanzplan!$H$51:$H$58</definedName>
    <definedName name="financialPlanMaterialCosts">Finanzplan!$B$9:$B$40</definedName>
    <definedName name="financialPlanMaterialCostsDeviationFunction">Finanzplan!$F$9:$F$40</definedName>
    <definedName name="financialPlanMaterialCostsPlan">Finanzplan!$E$9:$E$40</definedName>
    <definedName name="financialPlanMaterialCostsReasonFunction">Finanzplan!$H$9:$H$40</definedName>
    <definedName name="financialPlanPersonalCost">Finanzplan!$E$44</definedName>
    <definedName name="financialPlanRequestFirst">Finanzplan!$C$4</definedName>
    <definedName name="financialReportFunding">Finanzbericht!$B$62:$B$69</definedName>
    <definedName name="financialReportFundingDeviationFunction">Finanzbericht!$F$62:$F$69</definedName>
    <definedName name="financialReportFundingMa13Plan">Finanzbericht!$D$70</definedName>
    <definedName name="financialReportFundingPlan">Finanzbericht!$D$62:$D$69</definedName>
    <definedName name="financialReportFundingReasonFunction">Finanzbericht!$H$62:$H$69</definedName>
    <definedName name="financialReportIncomeEquity">Finanzbericht!$B$51:$B$58</definedName>
    <definedName name="financialReportIncomeEquityDeviationFunction">Finanzbericht!$F$51:$F$58</definedName>
    <definedName name="financialReportIncomeEquityPlan">Finanzbericht!$D$51:$D$58</definedName>
    <definedName name="financialReportIncomeEquityReasonFunction">Finanzbericht!$H$51:$H$58</definedName>
    <definedName name="financialReportInsertReasonFunction">'Beilage (Fb)'!$I$4:$I$24</definedName>
    <definedName name="financialReportMaterialCosts">Finanzbericht!$B$9:$B$40</definedName>
    <definedName name="financialReportMaterialCostsDeviationFunction">Finanzbericht!$F$9:$F$40</definedName>
    <definedName name="financialReportMaterialCostsPlan">Finanzbericht!$D$9:$D$40</definedName>
    <definedName name="financialReportMaterialCostsReasonFunction">Finanzbericht!$H$9:$H$40</definedName>
    <definedName name="financialReportPersonalCost">Finanzbericht!$D$44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 l="1"/>
  <c r="C5" i="9"/>
  <c r="G7" i="9"/>
  <c r="C13" i="8"/>
  <c r="C12" i="5"/>
  <c r="C12" i="8"/>
  <c r="C15" i="8"/>
  <c r="C4" i="9"/>
  <c r="C3" i="9"/>
  <c r="C2" i="9"/>
  <c r="D17" i="5"/>
  <c r="G17" i="5"/>
  <c r="D7" i="1"/>
  <c r="G7" i="1"/>
  <c r="D59" i="9"/>
  <c r="E41" i="1"/>
  <c r="E47" i="1"/>
  <c r="E59" i="1"/>
  <c r="E70" i="1"/>
  <c r="E71" i="1"/>
  <c r="E74" i="1"/>
  <c r="E76" i="1"/>
  <c r="D71" i="9"/>
  <c r="D74" i="9"/>
  <c r="E59" i="9"/>
  <c r="E71" i="9"/>
  <c r="E74" i="9"/>
  <c r="F74" i="9"/>
  <c r="D58" i="8"/>
  <c r="D69" i="8"/>
  <c r="D72" i="8"/>
  <c r="E58" i="8"/>
  <c r="E69" i="8"/>
  <c r="E72" i="8"/>
  <c r="F72" i="8"/>
  <c r="E7" i="1"/>
  <c r="C7" i="1"/>
  <c r="C44" i="9"/>
  <c r="B63" i="9"/>
  <c r="B64" i="9"/>
  <c r="B65" i="9"/>
  <c r="B62" i="9"/>
  <c r="D44" i="9"/>
  <c r="F65" i="9"/>
  <c r="F66" i="9"/>
  <c r="F67" i="9"/>
  <c r="F68" i="9"/>
  <c r="F69" i="9"/>
  <c r="F62" i="9"/>
  <c r="F56" i="9"/>
  <c r="F58" i="9"/>
  <c r="F51" i="9"/>
  <c r="F10" i="9"/>
  <c r="F11" i="9"/>
  <c r="F13" i="9"/>
  <c r="F14" i="9"/>
  <c r="F15" i="9"/>
  <c r="F17" i="9"/>
  <c r="F18" i="9"/>
  <c r="F22" i="9"/>
  <c r="F23" i="9"/>
  <c r="F25" i="9"/>
  <c r="F26" i="9"/>
  <c r="F27" i="9"/>
  <c r="F28" i="9"/>
  <c r="F29" i="9"/>
  <c r="F30" i="9"/>
  <c r="F33" i="9"/>
  <c r="F34" i="9"/>
  <c r="F37" i="9"/>
  <c r="F38" i="9"/>
  <c r="F39" i="9"/>
  <c r="H69" i="9"/>
  <c r="I69" i="1"/>
  <c r="F69" i="1"/>
  <c r="H68" i="9"/>
  <c r="I68" i="1"/>
  <c r="F68" i="1"/>
  <c r="H58" i="9"/>
  <c r="H58" i="1"/>
  <c r="F58" i="1"/>
  <c r="H40" i="9"/>
  <c r="F40" i="9"/>
  <c r="H40" i="1"/>
  <c r="F40" i="1"/>
  <c r="H39" i="9"/>
  <c r="H39" i="1"/>
  <c r="F39" i="1"/>
  <c r="H38" i="9"/>
  <c r="H38" i="1"/>
  <c r="F38" i="1"/>
  <c r="H37" i="9"/>
  <c r="H37" i="1"/>
  <c r="F37" i="1"/>
  <c r="G17" i="8"/>
  <c r="F44" i="5"/>
  <c r="F51" i="5"/>
  <c r="F52" i="5"/>
  <c r="F53" i="5"/>
  <c r="F54" i="5"/>
  <c r="F55" i="5"/>
  <c r="F56" i="5"/>
  <c r="F60" i="5"/>
  <c r="F61" i="5"/>
  <c r="F62" i="5"/>
  <c r="F63" i="5"/>
  <c r="F64" i="5"/>
  <c r="F65" i="5"/>
  <c r="F66" i="5"/>
  <c r="F20" i="5"/>
  <c r="F21" i="5"/>
  <c r="F22" i="5"/>
  <c r="F23" i="5"/>
  <c r="F24" i="5"/>
  <c r="F25" i="5"/>
  <c r="F26" i="5"/>
  <c r="F27" i="5"/>
  <c r="F28" i="5"/>
  <c r="F29" i="5"/>
  <c r="F30" i="5"/>
  <c r="F31" i="5"/>
  <c r="F32" i="5"/>
  <c r="F33" i="5"/>
  <c r="F34" i="5"/>
  <c r="F35" i="5"/>
  <c r="F36" i="5"/>
  <c r="F37" i="5"/>
  <c r="F38" i="5"/>
  <c r="F39" i="5"/>
  <c r="F40" i="5"/>
  <c r="F19" i="5"/>
  <c r="H10" i="9"/>
  <c r="H11" i="9"/>
  <c r="F12" i="9"/>
  <c r="H12" i="9"/>
  <c r="H13" i="9"/>
  <c r="H14" i="9"/>
  <c r="H15" i="9"/>
  <c r="F16" i="9"/>
  <c r="H16" i="9"/>
  <c r="H17" i="9"/>
  <c r="H18" i="9"/>
  <c r="F19" i="9"/>
  <c r="H19" i="9"/>
  <c r="F20" i="9"/>
  <c r="H20" i="9"/>
  <c r="F21" i="9"/>
  <c r="H21" i="9"/>
  <c r="H22" i="9"/>
  <c r="H23" i="9"/>
  <c r="F24" i="9"/>
  <c r="H24" i="9"/>
  <c r="H25" i="9"/>
  <c r="H26" i="9"/>
  <c r="H27" i="9"/>
  <c r="H28" i="9"/>
  <c r="H29" i="9"/>
  <c r="H30" i="9"/>
  <c r="H31" i="9"/>
  <c r="H32" i="9"/>
  <c r="H33" i="9"/>
  <c r="H34" i="9"/>
  <c r="H35" i="9"/>
  <c r="H36" i="9"/>
  <c r="F44" i="9"/>
  <c r="H44" i="9"/>
  <c r="H51" i="9"/>
  <c r="F52" i="9"/>
  <c r="H52" i="9"/>
  <c r="F53" i="9"/>
  <c r="H53" i="9"/>
  <c r="F54" i="9"/>
  <c r="H54" i="9"/>
  <c r="H55" i="9"/>
  <c r="H56" i="9"/>
  <c r="H57" i="9"/>
  <c r="H62" i="9"/>
  <c r="F63" i="9"/>
  <c r="H63" i="9"/>
  <c r="F64" i="9"/>
  <c r="H64" i="9"/>
  <c r="H65" i="9"/>
  <c r="H66" i="9"/>
  <c r="H67" i="9"/>
  <c r="H70" i="9"/>
  <c r="F9" i="9"/>
  <c r="H9" i="9"/>
  <c r="F63" i="1"/>
  <c r="I63" i="1"/>
  <c r="F64" i="1"/>
  <c r="I64" i="1"/>
  <c r="F65" i="1"/>
  <c r="I65" i="1"/>
  <c r="F66" i="1"/>
  <c r="I66" i="1"/>
  <c r="I67" i="1"/>
  <c r="F62" i="1"/>
  <c r="I62" i="1"/>
  <c r="F44" i="1"/>
  <c r="H44" i="1"/>
  <c r="F51" i="1"/>
  <c r="H51" i="1"/>
  <c r="F52" i="1"/>
  <c r="H52" i="1"/>
  <c r="F53" i="1"/>
  <c r="H53" i="1"/>
  <c r="F54" i="1"/>
  <c r="H54" i="1"/>
  <c r="F55" i="1"/>
  <c r="H55" i="1"/>
  <c r="H56" i="1"/>
  <c r="H57" i="1"/>
  <c r="F19" i="1"/>
  <c r="H19" i="1"/>
  <c r="F20" i="1"/>
  <c r="H20" i="1"/>
  <c r="F21" i="1"/>
  <c r="H21" i="1"/>
  <c r="F22" i="1"/>
  <c r="H22" i="1"/>
  <c r="F23" i="1"/>
  <c r="H23" i="1"/>
  <c r="F24" i="1"/>
  <c r="H24" i="1"/>
  <c r="F25" i="1"/>
  <c r="H25" i="1"/>
  <c r="F26" i="1"/>
  <c r="H26" i="1"/>
  <c r="F27" i="1"/>
  <c r="H27" i="1"/>
  <c r="H28" i="1"/>
  <c r="H29" i="1"/>
  <c r="H30" i="1"/>
  <c r="H31" i="1"/>
  <c r="H32" i="1"/>
  <c r="H33" i="1"/>
  <c r="H34" i="1"/>
  <c r="H35" i="1"/>
  <c r="H36" i="1"/>
  <c r="F9" i="1"/>
  <c r="H9" i="1"/>
  <c r="F10" i="1"/>
  <c r="H10" i="1"/>
  <c r="F11" i="1"/>
  <c r="H11" i="1"/>
  <c r="F12" i="1"/>
  <c r="H12" i="1"/>
  <c r="F13" i="1"/>
  <c r="H13" i="1"/>
  <c r="F14" i="1"/>
  <c r="H14" i="1"/>
  <c r="F15" i="1"/>
  <c r="H15" i="1"/>
  <c r="F16" i="1"/>
  <c r="H16" i="1"/>
  <c r="F17" i="1"/>
  <c r="H17" i="1"/>
  <c r="F18" i="1"/>
  <c r="H18" i="1"/>
  <c r="F60" i="1"/>
  <c r="F61" i="1"/>
  <c r="F67" i="1"/>
  <c r="F56" i="1"/>
  <c r="F57" i="1"/>
  <c r="F28" i="1"/>
  <c r="F29" i="1"/>
  <c r="F30" i="1"/>
  <c r="F31" i="1"/>
  <c r="F32" i="1"/>
  <c r="F33" i="1"/>
  <c r="F34" i="1"/>
  <c r="F35" i="1"/>
  <c r="F36" i="1"/>
  <c r="B4" i="8"/>
  <c r="I24" i="11"/>
  <c r="F36" i="9"/>
  <c r="F57" i="9"/>
  <c r="F35" i="9"/>
  <c r="I25" i="11"/>
  <c r="I23" i="11"/>
  <c r="G26" i="11"/>
  <c r="G27" i="11"/>
  <c r="H26" i="11"/>
  <c r="H27" i="11"/>
  <c r="I4" i="11"/>
  <c r="I5" i="11"/>
  <c r="I7" i="11"/>
  <c r="I8" i="11"/>
  <c r="I9" i="11"/>
  <c r="I10" i="11"/>
  <c r="I11" i="11"/>
  <c r="I12" i="11"/>
  <c r="I13" i="11"/>
  <c r="I14" i="11"/>
  <c r="I15" i="11"/>
  <c r="I16" i="11"/>
  <c r="I17" i="11"/>
  <c r="I18" i="11"/>
  <c r="I19" i="11"/>
  <c r="I20" i="11"/>
  <c r="I21" i="11"/>
  <c r="I22" i="11"/>
  <c r="I6" i="11"/>
  <c r="C71" i="9"/>
  <c r="C59" i="9"/>
  <c r="E41" i="9"/>
  <c r="E47" i="9"/>
  <c r="C41" i="9"/>
  <c r="C47" i="9"/>
  <c r="D71" i="1"/>
  <c r="C71" i="1"/>
  <c r="C59" i="1"/>
  <c r="C41" i="1"/>
  <c r="C47" i="1"/>
  <c r="D59" i="1"/>
  <c r="D41" i="1"/>
  <c r="D7" i="9"/>
  <c r="C1" i="9"/>
  <c r="F55" i="9"/>
  <c r="F32" i="9"/>
  <c r="F31" i="9"/>
  <c r="C17" i="8"/>
  <c r="D17" i="8"/>
  <c r="E17" i="8"/>
  <c r="C42" i="8"/>
  <c r="C48" i="8"/>
  <c r="E42" i="8"/>
  <c r="E48" i="8"/>
  <c r="F39" i="8"/>
  <c r="G39" i="8"/>
  <c r="F40" i="8"/>
  <c r="G40" i="8"/>
  <c r="F41" i="8"/>
  <c r="G41" i="8"/>
  <c r="D42" i="8"/>
  <c r="D48" i="8"/>
  <c r="G43" i="8"/>
  <c r="G44" i="8"/>
  <c r="G46" i="8"/>
  <c r="G47" i="8"/>
  <c r="G50" i="8"/>
  <c r="G51" i="8"/>
  <c r="F52" i="8"/>
  <c r="G52" i="8"/>
  <c r="F53" i="8"/>
  <c r="G53" i="8"/>
  <c r="F54" i="8"/>
  <c r="F55" i="8"/>
  <c r="G55" i="8"/>
  <c r="F56" i="8"/>
  <c r="G56" i="8"/>
  <c r="F57" i="8"/>
  <c r="G57" i="8"/>
  <c r="C58" i="8"/>
  <c r="F61" i="8"/>
  <c r="G61" i="8"/>
  <c r="F62" i="8"/>
  <c r="G62" i="8"/>
  <c r="F63" i="8"/>
  <c r="G63" i="8"/>
  <c r="F64" i="8"/>
  <c r="G64" i="8"/>
  <c r="F66" i="8"/>
  <c r="G66" i="8"/>
  <c r="F67" i="8"/>
  <c r="F68" i="8"/>
  <c r="G68" i="8"/>
  <c r="C69" i="8"/>
  <c r="F69" i="8"/>
  <c r="G70" i="8"/>
  <c r="G71" i="8"/>
  <c r="F45" i="8"/>
  <c r="C17" i="5"/>
  <c r="G69" i="5"/>
  <c r="G68" i="5"/>
  <c r="E67" i="5"/>
  <c r="D67" i="5"/>
  <c r="F67" i="5"/>
  <c r="C67" i="5"/>
  <c r="G66" i="5"/>
  <c r="G63" i="5"/>
  <c r="E57" i="5"/>
  <c r="E70" i="5"/>
  <c r="D57" i="5"/>
  <c r="C57" i="5"/>
  <c r="C70" i="5"/>
  <c r="G56" i="5"/>
  <c r="G55" i="5"/>
  <c r="G54" i="5"/>
  <c r="G50" i="5"/>
  <c r="G49" i="5"/>
  <c r="G46" i="5"/>
  <c r="G45" i="5"/>
  <c r="G43" i="5"/>
  <c r="G42" i="5"/>
  <c r="E41" i="5"/>
  <c r="E47" i="5"/>
  <c r="D41" i="5"/>
  <c r="F41" i="5"/>
  <c r="C41" i="5"/>
  <c r="C47" i="5"/>
  <c r="G40" i="5"/>
  <c r="G39" i="5"/>
  <c r="G38" i="5"/>
  <c r="E17" i="5"/>
  <c r="D47" i="5"/>
  <c r="F47" i="5"/>
  <c r="E72" i="5"/>
  <c r="F58" i="8"/>
  <c r="C72" i="5"/>
  <c r="F42" i="8"/>
  <c r="C72" i="8"/>
  <c r="E74" i="8"/>
  <c r="D70" i="5"/>
  <c r="F70" i="5"/>
  <c r="C74" i="8"/>
  <c r="F48" i="8"/>
  <c r="D74" i="8"/>
  <c r="F57" i="5"/>
  <c r="D41" i="9"/>
  <c r="D47" i="9"/>
  <c r="F47" i="9"/>
  <c r="C7" i="9"/>
  <c r="E7" i="9"/>
  <c r="I27" i="11"/>
  <c r="C74" i="9"/>
  <c r="C76" i="9"/>
  <c r="D74" i="1"/>
  <c r="E76" i="9"/>
  <c r="F71" i="1"/>
  <c r="I26" i="11"/>
  <c r="F41" i="1"/>
  <c r="D47" i="1"/>
  <c r="C74" i="1"/>
  <c r="C76" i="1"/>
  <c r="F59" i="1"/>
  <c r="D72" i="5"/>
  <c r="F72" i="5"/>
  <c r="F74" i="8"/>
  <c r="F59" i="9"/>
  <c r="F41" i="9"/>
  <c r="D76" i="1"/>
  <c r="F74" i="1"/>
  <c r="F47" i="1"/>
  <c r="F70" i="9"/>
  <c r="F76" i="1"/>
  <c r="F71" i="9"/>
  <c r="D76" i="9"/>
  <c r="F7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Neuzil Patrick</author>
  </authors>
  <commentList>
    <comment ref="H59" authorId="0" shapeId="0" xr:uid="{00000000-0006-0000-0000-000001000000}">
      <text>
        <r>
          <rPr>
            <b/>
            <sz val="9"/>
            <color indexed="81"/>
            <rFont val="Segoe UI"/>
            <family val="2"/>
          </rPr>
          <t>Neuzil Patrick:</t>
        </r>
        <r>
          <rPr>
            <sz val="9"/>
            <color indexed="81"/>
            <rFont val="Segoe UI"/>
            <family val="2"/>
          </rPr>
          <t xml:space="preserve">
Hier ist der Status der jeweiligen Förderung anzuführen; Auswahlfeld: bewilligt oder angesucht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Neuzil Patrick</author>
  </authors>
  <commentList>
    <comment ref="H61" authorId="0" shapeId="0" xr:uid="{00000000-0006-0000-0100-000001000000}">
      <text>
        <r>
          <rPr>
            <b/>
            <sz val="9"/>
            <color indexed="81"/>
            <rFont val="Segoe UI"/>
            <family val="2"/>
          </rPr>
          <t>Neuzil Patrick:</t>
        </r>
        <r>
          <rPr>
            <sz val="9"/>
            <color indexed="81"/>
            <rFont val="Segoe UI"/>
            <family val="2"/>
          </rPr>
          <t xml:space="preserve">
Hier ist der Status der jeweiligen Förderung anzuführen; Auswahlfeld: bewilligt oder angesucht
</t>
        </r>
      </text>
    </comment>
  </commentList>
</comments>
</file>

<file path=xl/sharedStrings.xml><?xml version="1.0" encoding="utf-8"?>
<sst xmlns="http://schemas.openxmlformats.org/spreadsheetml/2006/main" count="313" uniqueCount="133">
  <si>
    <t>Miete und Betriebskosten</t>
  </si>
  <si>
    <t>Gas/Strom/Heizung</t>
  </si>
  <si>
    <t>Telefon inkl. Onlinekosten</t>
  </si>
  <si>
    <t>Büromaterial</t>
  </si>
  <si>
    <t>Kopierkosten</t>
  </si>
  <si>
    <t>Versicherungen, Leasingverträge</t>
  </si>
  <si>
    <t>Sonstiges Verbrauchsmaterial</t>
  </si>
  <si>
    <t>Fachliteratur/Abos</t>
  </si>
  <si>
    <t>Fahrt- und Reisekosten</t>
  </si>
  <si>
    <t>Weiterbildung</t>
  </si>
  <si>
    <t>Honorare (Rechts- und Beratungskosten, Supervision, etc.)</t>
  </si>
  <si>
    <t xml:space="preserve">Beiträge, Gebühren </t>
  </si>
  <si>
    <t>GESAMT</t>
  </si>
  <si>
    <t>1. Sachkosten</t>
  </si>
  <si>
    <t>2. Personalkosten</t>
  </si>
  <si>
    <t>3. Gesamtkosten</t>
  </si>
  <si>
    <t>Summe</t>
  </si>
  <si>
    <t>Spenden</t>
  </si>
  <si>
    <t>Sponsoring</t>
  </si>
  <si>
    <t>Eigene Einnahmen (Mitgliedsbeiträge, Unkostenbeiträge,…)</t>
  </si>
  <si>
    <t>4. Einnahmen/Eigenmittel</t>
  </si>
  <si>
    <t>5. Förderungen</t>
  </si>
  <si>
    <t xml:space="preserve">Fördervorhaben: </t>
  </si>
  <si>
    <t>Ausgaben</t>
  </si>
  <si>
    <t>Einnahmen</t>
  </si>
  <si>
    <t>6. Gesamteinnahmen</t>
  </si>
  <si>
    <t>Informationsmaterial/ Öffentlichkeitsarbeit</t>
  </si>
  <si>
    <t>Für das Jahr:</t>
  </si>
  <si>
    <t>Pädagogische Erfordernisse</t>
  </si>
  <si>
    <t xml:space="preserve">EU </t>
  </si>
  <si>
    <t>Bundesministerium</t>
  </si>
  <si>
    <t>Abw. in %</t>
  </si>
  <si>
    <t>Auflösung Rücklagen</t>
  </si>
  <si>
    <t>EU</t>
  </si>
  <si>
    <t>Fördervorhaben:</t>
  </si>
  <si>
    <t>Begründung:</t>
  </si>
  <si>
    <t>PLAN/IST:</t>
  </si>
  <si>
    <t>Sachkosten:</t>
  </si>
  <si>
    <t>Personalkosten:</t>
  </si>
  <si>
    <t>Abw. In %</t>
  </si>
  <si>
    <t>Zusätzlicher Standort</t>
  </si>
  <si>
    <t/>
  </si>
  <si>
    <t>Barrierefreie Sanitäranlagen</t>
  </si>
  <si>
    <t>-</t>
  </si>
  <si>
    <t>Reparaturen Instandhaltungen</t>
  </si>
  <si>
    <t>Förderart:</t>
  </si>
  <si>
    <t>Gesamtförderung</t>
  </si>
  <si>
    <t>Einzeförderung</t>
  </si>
  <si>
    <t>Status</t>
  </si>
  <si>
    <t>angesucht</t>
  </si>
  <si>
    <t>bewilligt</t>
  </si>
  <si>
    <t>Förderwerber*in:</t>
  </si>
  <si>
    <t>Geringwertige Wirtschaftsgüter (Investitionen bis zu EUR 1.000,--)</t>
  </si>
  <si>
    <t>Investitionen über EUR 1.000,--</t>
  </si>
  <si>
    <t>Förderjahr:</t>
  </si>
  <si>
    <t>Fördernehmer*in:</t>
  </si>
  <si>
    <t>&lt;- Bitte Begründung angeben</t>
  </si>
  <si>
    <t>1. Sachkosten (Sk)</t>
  </si>
  <si>
    <t>4. Einnahmen/Eigenmittel (Em)</t>
  </si>
  <si>
    <t>5. Förderungen (Fd)</t>
  </si>
  <si>
    <t>5. Förderungen (Fg)</t>
  </si>
  <si>
    <t>&lt;- Bitte Begründung und Status angeben</t>
  </si>
  <si>
    <t>&lt;- Bitte Status angeben</t>
  </si>
  <si>
    <t>Verein X</t>
  </si>
  <si>
    <t>PLAN-Werte (Spalte D)</t>
  </si>
  <si>
    <t>Überschuss/Defizit (Einnahmen - Ausgaben)</t>
  </si>
  <si>
    <t>Erstansuchen:</t>
  </si>
  <si>
    <t>Ja</t>
  </si>
  <si>
    <t>Nein</t>
  </si>
  <si>
    <t>Beilage zur Abrechnung der Gesamtförderung für Stadt Wien - Bildung und Jugend</t>
  </si>
  <si>
    <t>Aufschlüsselung der gewährten Gesamtförderung seitens der Stadt Wien - Bildung und Jugend  (höchstens 80% Basis- mindestens 20% Projektförderungen)</t>
  </si>
  <si>
    <t>Bel.Nr.</t>
  </si>
  <si>
    <t>Re.Datum</t>
  </si>
  <si>
    <t>Zahlungs- datum</t>
  </si>
  <si>
    <t>Rechnungsleger*in</t>
  </si>
  <si>
    <t>Verwendungszweck (bei projektbezogenen Kosten bitte hier auch den Titel des Projekts anführen)</t>
  </si>
  <si>
    <t>Kostenposition im Finanzplan</t>
  </si>
  <si>
    <t>Betrag Basisbezogen</t>
  </si>
  <si>
    <t>GESAMTSUMME</t>
  </si>
  <si>
    <t>Prozent von Förderhöhe</t>
  </si>
  <si>
    <t>Förderung MA 13</t>
  </si>
  <si>
    <t>&lt;- Bitte Summe der Personalkosten inklusive aller Nebenkosten + Anzahl der Mitarbeiter*innen angeben</t>
  </si>
  <si>
    <t>&lt;- Bitte alle Spalten (A-F) ausfüllen</t>
  </si>
  <si>
    <t>&lt;- Bitte nur einen Betrag ausfüllen</t>
  </si>
  <si>
    <t>Hier können auch noch weitere Positionen hinzugefügt werden. Die Positionen müssen jedoch dem Österreichischen Kontenrahmen entsprechen. Zwecks Vergleichbarkeit muss die Struktur des Finanzberichts der Struktur des Finanzplans zum Zeitpunkt der Einreichung entsprechen (gleiche Kostenpositionen). Zudem muss im Rahmen der Abrechnung auch gewährleistet werden können, dass bei den Finanzberichten eine einfache Vergleichbarkeit zu den Einzelkontennachweisen herzustellen ist. Achtung: Größere Kostenpositionen müssen im Begründungsfeld aufgeschlüsselt werden.</t>
  </si>
  <si>
    <t>Hier sind je Kostenposition jene Beträge anzuführen, die mit  MA 13 abgerechnet werden sollen. Maximal 80% können basisspezifisch und mindesten 20% müssen projektspezifisch abgerechnet werden.</t>
  </si>
  <si>
    <t>Sonstige</t>
  </si>
  <si>
    <t>Barrierefreie Sanitäranlagen;</t>
  </si>
  <si>
    <t>Neuer Sponsor</t>
  </si>
  <si>
    <t>Förderungen</t>
  </si>
  <si>
    <t>Zusätzliches Angebot inkl. neuer Standort</t>
  </si>
  <si>
    <t>&lt;- Achtung: Basisbezogener Betrag liegt über den Maximalwert von 80%</t>
  </si>
  <si>
    <t>&lt;- Achtung: Projektbezogener Betrag liegt unter den Mindestwert von 20%</t>
  </si>
  <si>
    <t>&lt;- Achtung: Summe aus Basis- und Projektbezogenen Betrag liegt über Fördersumme MA 13</t>
  </si>
  <si>
    <t>Überschuss/Defizit (Gesamteinnahmen - Gesamtausgaben)</t>
  </si>
  <si>
    <t>Hierbei handelt es sich um Gesamtförderung für Wiener Kinder- und Jugendorgansiationen.</t>
  </si>
  <si>
    <t>Hier sind entweder durchgehend die Plan-Werte ODER Ist-Werte einzufügen! Sofern die Ist-Werte bereits vorliegen, wären diese den Plan-Werten vorzuziehen.</t>
  </si>
  <si>
    <t>&lt;- Bitte Überschuss begründen</t>
  </si>
  <si>
    <t>&lt;- Bitte Defizit begründen</t>
  </si>
  <si>
    <t xml:space="preserve">Summe der Personalkosten inklusive aller Nebenkosten </t>
  </si>
  <si>
    <t>Förderung MA 13, nur bei IST-Zahlen</t>
  </si>
  <si>
    <t xml:space="preserve">bei IST-Zahlen: Überschuss/Defizit 
bei PLAN-Zahlen: Gesamterfordernis </t>
  </si>
  <si>
    <t>Gesamterfordernis (bei IST-Zahlen: Überschuss/Defizit; bei PLAN-Zahlen: Gesamterfordernis</t>
  </si>
  <si>
    <t>&lt;- Bitte Ausfüllen bei IST-Zahlen</t>
  </si>
  <si>
    <t>geplant</t>
  </si>
  <si>
    <t>beantragt</t>
  </si>
  <si>
    <t>Plan</t>
  </si>
  <si>
    <t>Ist</t>
  </si>
  <si>
    <t>Auswählen ↓</t>
  </si>
  <si>
    <t>Name laut ZVR-Auszug/Firmenbuchauszug/etc.</t>
  </si>
  <si>
    <t>Betrag Projekts- bezogen</t>
  </si>
  <si>
    <r>
      <t xml:space="preserve">Sollte bei einer Ist- Position gegenüber dem Planwert eine Abweichung von mindestens 10% </t>
    </r>
    <r>
      <rPr>
        <b/>
        <sz val="8"/>
        <color indexed="8"/>
        <rFont val="Lucida Sans"/>
        <family val="2"/>
      </rPr>
      <t>UND</t>
    </r>
    <r>
      <rPr>
        <sz val="8"/>
        <color indexed="8"/>
        <rFont val="Lucida Sans"/>
        <family val="2"/>
      </rPr>
      <t xml:space="preserve"> EUR 1.000,-- vorliegen, ist eine nachvollziehbare Begründung anzuführen.</t>
    </r>
  </si>
  <si>
    <r>
      <rPr>
        <b/>
        <sz val="8"/>
        <color indexed="8"/>
        <rFont val="Lucida Sans"/>
        <family val="2"/>
      </rPr>
      <t>NICHT BEFÜLLBAR</t>
    </r>
    <r>
      <rPr>
        <sz val="8"/>
        <color indexed="8"/>
        <rFont val="Lucida Sans"/>
        <family val="2"/>
      </rPr>
      <t>, wird automatisch berechnet; die Differenz ergibt sich aus den Gesamteinnahmen abzüglich der Gesamtausgaben und stellt das Jahresergebnis dar. Bei Defizit bzw. Überschuss ist eine Begründung anzuführen, wie dieser zustande kam.</t>
    </r>
  </si>
  <si>
    <r>
      <t xml:space="preserve">Stadt Wien </t>
    </r>
    <r>
      <rPr>
        <b/>
        <sz val="10"/>
        <color indexed="8"/>
        <rFont val="Lucida Sans"/>
        <family val="2"/>
      </rPr>
      <t>(OHNE MA 13)</t>
    </r>
  </si>
  <si>
    <r>
      <t xml:space="preserve">Bezirk </t>
    </r>
    <r>
      <rPr>
        <b/>
        <sz val="10"/>
        <color indexed="8"/>
        <rFont val="Lucida Sans"/>
        <family val="2"/>
      </rPr>
      <t>(OHNE MA 13)</t>
    </r>
  </si>
  <si>
    <r>
      <t xml:space="preserve">Bundesministerium, </t>
    </r>
    <r>
      <rPr>
        <sz val="8"/>
        <color indexed="8"/>
        <rFont val="Lucida Sans"/>
        <family val="2"/>
      </rPr>
      <t>bitte jedes Ministerium einzeln anführen</t>
    </r>
  </si>
  <si>
    <r>
      <t>Stadt Wien (</t>
    </r>
    <r>
      <rPr>
        <b/>
        <sz val="11"/>
        <color indexed="8"/>
        <rFont val="Lucida Sans"/>
        <family val="2"/>
      </rPr>
      <t>OHNE</t>
    </r>
    <r>
      <rPr>
        <sz val="11"/>
        <color theme="1"/>
        <rFont val="Lucida Sans"/>
        <family val="2"/>
      </rPr>
      <t xml:space="preserve"> MA 13);</t>
    </r>
    <r>
      <rPr>
        <sz val="8"/>
        <color indexed="8"/>
        <rFont val="Lucida Sans"/>
        <family val="2"/>
      </rPr>
      <t xml:space="preserve"> bitte jede Magistratsabteilung einzeln anführen</t>
    </r>
  </si>
  <si>
    <r>
      <t>Bezirk (</t>
    </r>
    <r>
      <rPr>
        <b/>
        <sz val="11"/>
        <color indexed="8"/>
        <rFont val="Lucida Sans"/>
        <family val="2"/>
      </rPr>
      <t>OHNE</t>
    </r>
    <r>
      <rPr>
        <sz val="11"/>
        <color theme="1"/>
        <rFont val="Lucida Sans"/>
        <family val="2"/>
      </rPr>
      <t xml:space="preserve"> MA 13), </t>
    </r>
    <r>
      <rPr>
        <sz val="8"/>
        <color indexed="8"/>
        <rFont val="Lucida Sans"/>
        <family val="2"/>
      </rPr>
      <t>bitte den jeweiligen Bezirk anführen</t>
    </r>
  </si>
  <si>
    <r>
      <t xml:space="preserve">Nachvollziehbare Begründungen sind in jenen Ausgaben- und Einnahmenfeldern anzuführen in denen die Abweichung zum Plan 2023 über 2% </t>
    </r>
    <r>
      <rPr>
        <b/>
        <sz val="8"/>
        <color indexed="8"/>
        <rFont val="Lucida Sans"/>
        <family val="2"/>
      </rPr>
      <t>UND</t>
    </r>
    <r>
      <rPr>
        <sz val="8"/>
        <color indexed="8"/>
        <rFont val="Lucida Sans"/>
        <family val="2"/>
      </rPr>
      <t xml:space="preserve">  EUR 1.000,-- liegt.</t>
    </r>
  </si>
  <si>
    <r>
      <t xml:space="preserve">Hier können auch noch weitere Positionen hinzugefügt werden. Die Positionen müssen jedoch dem Österreichischen Kontenrahmen entsprechen. Um Kontinuität und Vergleichbarkeit bei den Voranschlägen, Ansuchen und Abrechnungen gewährleisten zu können, ist auf eine einheitliche Zuordnung der Ausgaben zu den Kostenarten zu achten. So muss z.B. im Rahmen der Abrechnung auch gewährleistet werden können, dass bei den Finanzberichten eine einfache Vergleichbarkeit zu den Einzelkontennachweisen herzustellen ist. </t>
    </r>
    <r>
      <rPr>
        <b/>
        <sz val="8"/>
        <color indexed="8"/>
        <rFont val="Lucida Sans"/>
        <family val="2"/>
      </rPr>
      <t>Achtung: Größere Kostenpositionen müssen im Begründungsfeld aufgeschlüsselt werden.</t>
    </r>
  </si>
  <si>
    <r>
      <rPr>
        <b/>
        <sz val="8"/>
        <color indexed="8"/>
        <rFont val="Lucida Sans"/>
        <family val="2"/>
      </rPr>
      <t>NICHT BEFÜLLBAR</t>
    </r>
    <r>
      <rPr>
        <sz val="8"/>
        <color indexed="8"/>
        <rFont val="Lucida Sans"/>
        <family val="2"/>
      </rPr>
      <t xml:space="preserve">, wird automatisch berechnet; das Gesamterfordernis ergibt sich aus den geplanten Ausgaben abzüglich der geplanten Einnahmen. Die Differenz stellt den Förderbedarf des Vorhabens/Projekts bei der MA 13 dar. </t>
    </r>
    <r>
      <rPr>
        <b/>
        <sz val="8"/>
        <color indexed="8"/>
        <rFont val="Lucida Sans"/>
        <family val="2"/>
      </rPr>
      <t>ACHTUNG: Bei IST-Spalten ergibt sich in diesem Feld nicht die beantragte Förderung, sondern ein etwaiger Übschuss oder ein etwaiges Defizit.</t>
    </r>
  </si>
  <si>
    <r>
      <t>Stadt Wien (</t>
    </r>
    <r>
      <rPr>
        <b/>
        <sz val="10"/>
        <color indexed="8"/>
        <rFont val="Lucida Sans"/>
        <family val="2"/>
      </rPr>
      <t>OHNE</t>
    </r>
    <r>
      <rPr>
        <sz val="10"/>
        <color theme="1"/>
        <rFont val="Lucida Sans"/>
        <family val="2"/>
      </rPr>
      <t xml:space="preserve"> MA 13)</t>
    </r>
  </si>
  <si>
    <r>
      <t>Bezirk (</t>
    </r>
    <r>
      <rPr>
        <b/>
        <sz val="10"/>
        <color indexed="8"/>
        <rFont val="Lucida Sans"/>
        <family val="2"/>
      </rPr>
      <t>OHNE</t>
    </r>
    <r>
      <rPr>
        <sz val="10"/>
        <color theme="1"/>
        <rFont val="Lucida Sans"/>
        <family val="2"/>
      </rPr>
      <t xml:space="preserve"> MA 13)</t>
    </r>
  </si>
  <si>
    <t>Arbeitsmappe "Beilage_Finanz-bericht"</t>
  </si>
  <si>
    <t>Summe der Personalkosten inklusive aller Nebenkosten.</t>
  </si>
  <si>
    <r>
      <t>Sollte bei anderen Förderstellen ebenfalls um eine Förderung angesucht werden, ist hier der Status des Antrages auszuwählen (beantragt, bewilligt oder geplant).</t>
    </r>
    <r>
      <rPr>
        <b/>
        <sz val="14"/>
        <color indexed="8"/>
        <rFont val="Lucida Sans"/>
        <family val="2"/>
      </rPr>
      <t xml:space="preserve"> </t>
    </r>
    <r>
      <rPr>
        <b/>
        <sz val="8"/>
        <color indexed="8"/>
        <rFont val="Lucida Sans"/>
        <family val="2"/>
      </rPr>
      <t>ACHTUNG: Bei IST-Spalten ist im Feld "Förderung MA 13, nur bei IST-Zahlen" die erhaltene Förderung der MA 13 einzugeben.</t>
    </r>
  </si>
  <si>
    <t>Einzelförderung</t>
  </si>
  <si>
    <t>Name laut ZVR-Auszug/Firmenbuchauszug/etc. Dieses Feld wird aus dem Finanzplan übernommen.</t>
  </si>
  <si>
    <t>Fördergegenstand:</t>
  </si>
  <si>
    <t>Hier ist zwischen Gesamt- und Einzelförderung zu unterscheiden; Gesamtförderung (Basisförderung) - ist eine Förderung zur Deckung des gesamten oder aliquoten Teiles des nach Abzug allfälliger Einnahmen verbleibenden Fehlbetrages für die bestimmungsgemäße Tätigkeit (Gesamttätigkeit oder Teilbereichstätigkeit) der Förderwerberin bzw. des Förderwerbers innerhalb eines im Fördervertrag bestimmten Zeitraumes; Einzelförderung -  ist eine Förderung für ein zeitlich abgegrenztes und sachlich bestimmtes Vorhaben (z.B. Förderung eines bestimmten Projekts). Dieses Feld wird aus dem Finanzplan übernommen.</t>
  </si>
  <si>
    <t>Diese Werte werden aus dem Finanzplan übernommen</t>
  </si>
  <si>
    <t xml:space="preserve">Hier ist zwischen Gesamt- und Einzelförderung zu unterscheiden; Gesamtförderung (Basisförderung) - ist eine Förderung zur Deckung des gesamten oder aliquoten Teiles des nach Abzug allfälliger Einnahmen verbleibenden Fehlbetrages für die bestimmungsgemäße Tätigkeit (Gesamttätigkeit oder Teilbereichstätigkeit) der Förderwerberin bzw. des Förderwerbers innerhalb eines im Fördervertrag bestimmten Zeitraumes; Einzelförderung -  ist eine Förderung für ein zeitlich abgegrenztes und sachlich bestimmtes Vorhaben (z.B. Förderung eines bestimmten Projekts). </t>
  </si>
  <si>
    <t>Die erhaltene Förderung der MA 13 ist unter "Förderung MA 13 anzuführen".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</si>
</sst>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9"/>
      <color indexed="81"/>
      <name val="Segoe UI"/>
      <family val="2"/>
    </font>
    <font>
      <sz val="9"/>
      <color indexed="81"/>
      <name val="Segoe UI"/>
      <family val="2"/>
    </font>
    <font>
      <sz val="11"/>
      <color theme="1"/>
      <name val="Calibri"/>
      <family val="2"/>
      <scheme val="minor"/>
    </font>
    <font>
      <sz val="11"/>
      <color theme="1"/>
      <name val="Lucida Sans"/>
      <family val="2"/>
    </font>
    <font>
      <b/>
      <sz val="20"/>
      <color theme="1"/>
      <name val="Lucida Sans"/>
      <family val="2"/>
    </font>
    <font>
      <b/>
      <sz val="11"/>
      <color theme="1"/>
      <name val="Lucida Sans"/>
      <family val="2"/>
    </font>
    <font>
      <sz val="11"/>
      <color rgb="FFC00000"/>
      <name val="Lucida Sans"/>
      <family val="2"/>
    </font>
    <font>
      <b/>
      <sz val="8"/>
      <color theme="1"/>
      <name val="Lucida Sans"/>
      <family val="2"/>
    </font>
    <font>
      <sz val="8"/>
      <color theme="1"/>
      <name val="Lucida Sans"/>
      <family val="2"/>
    </font>
    <font>
      <b/>
      <sz val="8"/>
      <color indexed="8"/>
      <name val="Lucida Sans"/>
      <family val="2"/>
    </font>
    <font>
      <sz val="8"/>
      <color indexed="8"/>
      <name val="Lucida Sans"/>
      <family val="2"/>
    </font>
    <font>
      <b/>
      <sz val="11"/>
      <color indexed="8"/>
      <name val="Lucida Sans"/>
      <family val="2"/>
    </font>
    <font>
      <b/>
      <sz val="10"/>
      <color theme="1"/>
      <name val="Lucida Sans"/>
      <family val="2"/>
    </font>
    <font>
      <sz val="10"/>
      <color theme="1"/>
      <name val="Lucida Sans"/>
      <family val="2"/>
    </font>
    <font>
      <b/>
      <sz val="10"/>
      <color indexed="8"/>
      <name val="Lucida Sans"/>
      <family val="2"/>
    </font>
    <font>
      <sz val="11"/>
      <color theme="0"/>
      <name val="Lucida Sans"/>
      <family val="2"/>
    </font>
    <font>
      <sz val="11"/>
      <color rgb="FFFF0000"/>
      <name val="Lucida Sans"/>
      <family val="2"/>
    </font>
    <font>
      <b/>
      <sz val="14"/>
      <color indexed="8"/>
      <name val="Lucida Sans"/>
      <family val="2"/>
    </font>
    <font>
      <i/>
      <sz val="10"/>
      <color theme="1"/>
      <name val="Lucida Sans"/>
      <family val="2"/>
    </font>
  </fonts>
  <fills count="10">
    <fill>
      <patternFill patternType="none"/>
    </fill>
    <fill>
      <patternFill patternType="gray125"/>
    </fill>
    <fill>
      <patternFill patternType="solid">
        <fgColor rgb="FFFFE285"/>
        <bgColor indexed="64"/>
      </patternFill>
    </fill>
    <fill>
      <patternFill patternType="solid">
        <fgColor rgb="FFC4E59F"/>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3" fillId="0" borderId="0" applyFont="0" applyFill="0" applyBorder="0" applyAlignment="0" applyProtection="0"/>
  </cellStyleXfs>
  <cellXfs count="168">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wrapText="1"/>
      <protection locked="0"/>
    </xf>
    <xf numFmtId="0" fontId="4" fillId="4" borderId="1" xfId="0" applyFont="1" applyFill="1" applyBorder="1" applyAlignment="1">
      <alignment horizontal="center" vertical="center"/>
    </xf>
    <xf numFmtId="4" fontId="4" fillId="0" borderId="1" xfId="0" applyNumberFormat="1" applyFont="1" applyBorder="1" applyAlignment="1" applyProtection="1">
      <alignment horizontal="center" vertical="center"/>
      <protection locked="0"/>
    </xf>
    <xf numFmtId="0" fontId="4" fillId="0" borderId="0" xfId="0" applyFont="1"/>
    <xf numFmtId="0" fontId="4" fillId="0" borderId="7" xfId="0" applyFont="1" applyBorder="1" applyProtection="1">
      <protection locked="0"/>
    </xf>
    <xf numFmtId="0" fontId="4" fillId="0" borderId="7" xfId="0" applyFont="1" applyBorder="1" applyAlignment="1" applyProtection="1">
      <alignment wrapText="1"/>
      <protection locked="0"/>
    </xf>
    <xf numFmtId="0" fontId="7" fillId="0" borderId="0" xfId="0" applyFont="1"/>
    <xf numFmtId="0" fontId="4" fillId="0" borderId="9" xfId="0" applyFont="1" applyBorder="1" applyProtection="1">
      <protection locked="0"/>
    </xf>
    <xf numFmtId="0" fontId="4" fillId="0" borderId="10" xfId="0" applyFont="1" applyBorder="1" applyProtection="1">
      <protection locked="0"/>
    </xf>
    <xf numFmtId="0" fontId="4" fillId="0" borderId="9" xfId="0" applyFont="1" applyBorder="1" applyAlignment="1" applyProtection="1">
      <alignment wrapText="1"/>
      <protection locked="0"/>
    </xf>
    <xf numFmtId="0" fontId="4" fillId="0" borderId="10" xfId="0" applyFont="1" applyBorder="1" applyAlignment="1" applyProtection="1">
      <alignment wrapText="1"/>
      <protection locked="0"/>
    </xf>
    <xf numFmtId="0" fontId="4" fillId="2" borderId="6" xfId="0" applyFont="1" applyFill="1" applyBorder="1"/>
    <xf numFmtId="0" fontId="4" fillId="0" borderId="0" xfId="0" applyFont="1" applyAlignment="1">
      <alignment horizontal="right"/>
    </xf>
    <xf numFmtId="9" fontId="4" fillId="0" borderId="0" xfId="1" applyFont="1"/>
    <xf numFmtId="0" fontId="6" fillId="0" borderId="0" xfId="0" applyFont="1"/>
    <xf numFmtId="0" fontId="4" fillId="4" borderId="17" xfId="0" applyFont="1" applyFill="1" applyBorder="1" applyAlignment="1">
      <alignment vertical="center"/>
    </xf>
    <xf numFmtId="0" fontId="4" fillId="4" borderId="18" xfId="0" applyFont="1" applyFill="1" applyBorder="1" applyAlignment="1">
      <alignment vertical="center"/>
    </xf>
    <xf numFmtId="0" fontId="4" fillId="4" borderId="18" xfId="0" applyFont="1" applyFill="1" applyBorder="1" applyAlignment="1">
      <alignment vertical="center" wrapText="1"/>
    </xf>
    <xf numFmtId="0" fontId="4" fillId="4" borderId="19" xfId="0" applyFont="1" applyFill="1" applyBorder="1" applyAlignment="1">
      <alignment vertical="center" wrapText="1"/>
    </xf>
    <xf numFmtId="0" fontId="4" fillId="4" borderId="1" xfId="0" applyFont="1" applyFill="1" applyBorder="1" applyAlignment="1">
      <alignment horizontal="center" vertical="center" wrapText="1"/>
    </xf>
    <xf numFmtId="1" fontId="4" fillId="0" borderId="0" xfId="0" applyNumberFormat="1" applyFont="1" applyAlignment="1">
      <alignment horizontal="center"/>
    </xf>
    <xf numFmtId="0" fontId="4" fillId="0" borderId="0" xfId="0" applyFont="1" applyAlignment="1">
      <alignment wrapText="1"/>
    </xf>
    <xf numFmtId="0" fontId="4" fillId="2" borderId="1" xfId="0" applyFont="1" applyFill="1" applyBorder="1" applyAlignment="1" applyProtection="1">
      <alignment wrapText="1"/>
      <protection locked="0"/>
    </xf>
    <xf numFmtId="4" fontId="4" fillId="0" borderId="1" xfId="0" applyNumberFormat="1" applyFont="1" applyBorder="1" applyAlignment="1" applyProtection="1">
      <alignment horizontal="right" vertical="center"/>
      <protection locked="0"/>
    </xf>
    <xf numFmtId="164" fontId="4" fillId="2" borderId="1" xfId="0" applyNumberFormat="1" applyFont="1" applyFill="1" applyBorder="1" applyAlignment="1">
      <alignment horizontal="center" vertical="center"/>
    </xf>
    <xf numFmtId="1" fontId="4" fillId="0" borderId="1" xfId="0" applyNumberFormat="1" applyFont="1" applyBorder="1" applyAlignment="1" applyProtection="1">
      <alignment horizontal="left" vertical="center" wrapText="1"/>
      <protection locked="0"/>
    </xf>
    <xf numFmtId="0" fontId="4" fillId="0" borderId="1" xfId="0" applyFont="1" applyBorder="1" applyAlignment="1" applyProtection="1">
      <alignment wrapText="1"/>
      <protection locked="0"/>
    </xf>
    <xf numFmtId="0" fontId="4" fillId="2" borderId="1" xfId="0" applyFont="1" applyFill="1" applyBorder="1"/>
    <xf numFmtId="4" fontId="4" fillId="2" borderId="1" xfId="0" applyNumberFormat="1" applyFont="1" applyFill="1" applyBorder="1" applyAlignment="1">
      <alignment horizontal="right" vertical="center"/>
    </xf>
    <xf numFmtId="0" fontId="4" fillId="4" borderId="1" xfId="0" applyFont="1" applyFill="1" applyBorder="1" applyAlignment="1">
      <alignment wrapText="1"/>
    </xf>
    <xf numFmtId="4" fontId="4" fillId="0" borderId="0" xfId="0" applyNumberFormat="1" applyFont="1" applyAlignment="1">
      <alignment horizontal="right" vertical="center"/>
    </xf>
    <xf numFmtId="4" fontId="4" fillId="0" borderId="0" xfId="0" applyNumberFormat="1" applyFont="1" applyAlignment="1">
      <alignment horizontal="center"/>
    </xf>
    <xf numFmtId="0" fontId="4" fillId="0" borderId="0" xfId="0" applyFont="1" applyAlignment="1">
      <alignment textRotation="255" wrapText="1"/>
    </xf>
    <xf numFmtId="0" fontId="8" fillId="8" borderId="5" xfId="0" applyFont="1" applyFill="1" applyBorder="1" applyAlignment="1">
      <alignment horizontal="center" vertical="center" wrapText="1"/>
    </xf>
    <xf numFmtId="4" fontId="4" fillId="2" borderId="1" xfId="0" applyNumberFormat="1" applyFont="1" applyFill="1" applyBorder="1" applyAlignment="1" applyProtection="1">
      <alignment horizontal="right" vertical="center"/>
      <protection locked="0"/>
    </xf>
    <xf numFmtId="164" fontId="4" fillId="2" borderId="1" xfId="0" applyNumberFormat="1" applyFont="1" applyFill="1" applyBorder="1" applyAlignment="1">
      <alignment horizontal="center"/>
    </xf>
    <xf numFmtId="0" fontId="4" fillId="3" borderId="1" xfId="0" applyFont="1" applyFill="1" applyBorder="1" applyAlignment="1" applyProtection="1">
      <alignment wrapText="1"/>
      <protection locked="0"/>
    </xf>
    <xf numFmtId="164" fontId="4" fillId="3" borderId="1" xfId="0" applyNumberFormat="1" applyFont="1" applyFill="1" applyBorder="1" applyAlignment="1">
      <alignment horizontal="center" vertical="center"/>
    </xf>
    <xf numFmtId="0" fontId="4" fillId="3" borderId="1" xfId="0" applyFont="1" applyFill="1" applyBorder="1" applyProtection="1">
      <protection locked="0"/>
    </xf>
    <xf numFmtId="0" fontId="4" fillId="3" borderId="1" xfId="0" applyFont="1" applyFill="1" applyBorder="1"/>
    <xf numFmtId="4" fontId="4" fillId="3" borderId="1" xfId="0" applyNumberFormat="1" applyFont="1" applyFill="1" applyBorder="1" applyAlignment="1">
      <alignment horizontal="right" vertical="center"/>
    </xf>
    <xf numFmtId="164" fontId="4" fillId="0" borderId="0" xfId="0" applyNumberFormat="1" applyFont="1" applyAlignment="1">
      <alignment horizontal="center"/>
    </xf>
    <xf numFmtId="164" fontId="4" fillId="3" borderId="1" xfId="0" applyNumberFormat="1" applyFont="1" applyFill="1" applyBorder="1" applyAlignment="1">
      <alignment horizontal="center"/>
    </xf>
    <xf numFmtId="0" fontId="6" fillId="4" borderId="1" xfId="0" applyFont="1" applyFill="1" applyBorder="1" applyAlignment="1">
      <alignment wrapText="1"/>
    </xf>
    <xf numFmtId="4" fontId="6" fillId="4" borderId="1" xfId="0" applyNumberFormat="1" applyFont="1" applyFill="1" applyBorder="1" applyAlignment="1">
      <alignment horizontal="right" vertical="center"/>
    </xf>
    <xf numFmtId="164" fontId="4" fillId="4" borderId="1" xfId="0" applyNumberFormat="1" applyFont="1" applyFill="1" applyBorder="1" applyAlignment="1">
      <alignment horizontal="center"/>
    </xf>
    <xf numFmtId="0" fontId="4" fillId="0" borderId="0" xfId="0" applyFont="1" applyAlignment="1">
      <alignment horizontal="center"/>
    </xf>
    <xf numFmtId="0" fontId="4" fillId="3" borderId="1" xfId="0" applyFont="1" applyFill="1" applyBorder="1" applyAlignment="1">
      <alignment wrapText="1"/>
    </xf>
    <xf numFmtId="0" fontId="8" fillId="4" borderId="1" xfId="0" applyFont="1" applyFill="1" applyBorder="1" applyAlignment="1">
      <alignment wrapText="1"/>
    </xf>
    <xf numFmtId="0" fontId="8" fillId="4" borderId="1" xfId="0" applyFont="1" applyFill="1" applyBorder="1" applyAlignment="1">
      <alignment vertical="center" wrapText="1"/>
    </xf>
    <xf numFmtId="0" fontId="8" fillId="4" borderId="1" xfId="0" applyFont="1" applyFill="1" applyBorder="1"/>
    <xf numFmtId="0" fontId="8" fillId="4" borderId="1" xfId="0" applyFont="1" applyFill="1" applyBorder="1" applyAlignment="1">
      <alignment vertical="center"/>
    </xf>
    <xf numFmtId="0" fontId="14" fillId="0" borderId="0" xfId="0" applyFont="1"/>
    <xf numFmtId="0" fontId="14" fillId="7" borderId="2" xfId="0" applyFont="1" applyFill="1" applyBorder="1" applyAlignment="1">
      <alignment horizontal="left" vertical="center"/>
    </xf>
    <xf numFmtId="0" fontId="14" fillId="7" borderId="3" xfId="0" applyFont="1" applyFill="1" applyBorder="1" applyAlignment="1">
      <alignment horizontal="left" vertical="center"/>
    </xf>
    <xf numFmtId="0" fontId="14" fillId="7" borderId="4" xfId="0" applyFont="1" applyFill="1" applyBorder="1" applyAlignment="1">
      <alignment horizontal="left" vertical="center"/>
    </xf>
    <xf numFmtId="0" fontId="14" fillId="0" borderId="0" xfId="0" applyFont="1" applyAlignment="1">
      <alignment horizontal="center"/>
    </xf>
    <xf numFmtId="0" fontId="14" fillId="0" borderId="0" xfId="0" applyFont="1" applyAlignment="1">
      <alignment wrapText="1"/>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3" fillId="0" borderId="0" xfId="0" applyFont="1"/>
    <xf numFmtId="1" fontId="14" fillId="0" borderId="0" xfId="0" applyNumberFormat="1" applyFont="1" applyAlignment="1">
      <alignment horizontal="center"/>
    </xf>
    <xf numFmtId="0" fontId="14" fillId="2" borderId="1" xfId="0" applyFont="1" applyFill="1" applyBorder="1" applyProtection="1">
      <protection locked="0"/>
    </xf>
    <xf numFmtId="4" fontId="14" fillId="0" borderId="1" xfId="0" applyNumberFormat="1" applyFont="1" applyBorder="1" applyAlignment="1">
      <alignment horizontal="right" vertical="center"/>
    </xf>
    <xf numFmtId="164" fontId="14" fillId="2" borderId="1" xfId="0" applyNumberFormat="1" applyFont="1" applyFill="1" applyBorder="1" applyAlignment="1">
      <alignment horizontal="center" vertical="center"/>
    </xf>
    <xf numFmtId="1" fontId="14" fillId="0" borderId="1" xfId="0" applyNumberFormat="1" applyFont="1" applyBorder="1" applyAlignment="1">
      <alignment horizontal="left" vertical="center" wrapText="1"/>
    </xf>
    <xf numFmtId="0" fontId="14" fillId="2" borderId="1" xfId="0" applyFont="1" applyFill="1" applyBorder="1" applyAlignment="1" applyProtection="1">
      <alignment wrapText="1"/>
      <protection locked="0"/>
    </xf>
    <xf numFmtId="0" fontId="14" fillId="0" borderId="1" xfId="0" applyFont="1" applyBorder="1"/>
    <xf numFmtId="0" fontId="14" fillId="2" borderId="1" xfId="0" applyFont="1" applyFill="1" applyBorder="1"/>
    <xf numFmtId="4" fontId="14" fillId="2" borderId="1" xfId="0" applyNumberFormat="1" applyFont="1" applyFill="1" applyBorder="1" applyAlignment="1">
      <alignment horizontal="right" vertical="center"/>
    </xf>
    <xf numFmtId="0" fontId="14" fillId="4" borderId="1" xfId="0" applyFont="1" applyFill="1" applyBorder="1" applyAlignment="1">
      <alignment wrapText="1"/>
    </xf>
    <xf numFmtId="4" fontId="14" fillId="0" borderId="0" xfId="0" applyNumberFormat="1" applyFont="1" applyAlignment="1">
      <alignment horizontal="right" vertical="center"/>
    </xf>
    <xf numFmtId="4" fontId="14" fillId="0" borderId="0" xfId="0" applyNumberFormat="1" applyFont="1" applyAlignment="1">
      <alignment horizontal="center"/>
    </xf>
    <xf numFmtId="0" fontId="14" fillId="0" borderId="0" xfId="0" applyFont="1" applyAlignment="1">
      <alignment textRotation="255" wrapText="1"/>
    </xf>
    <xf numFmtId="0" fontId="13" fillId="8" borderId="5" xfId="0" applyFont="1" applyFill="1" applyBorder="1" applyAlignment="1">
      <alignment horizontal="center" vertical="center" wrapText="1"/>
    </xf>
    <xf numFmtId="164" fontId="14" fillId="2" borderId="1" xfId="0" applyNumberFormat="1" applyFont="1" applyFill="1" applyBorder="1" applyAlignment="1">
      <alignment horizontal="center"/>
    </xf>
    <xf numFmtId="164" fontId="14" fillId="5" borderId="0" xfId="0" applyNumberFormat="1" applyFont="1" applyFill="1" applyAlignment="1">
      <alignment horizontal="center"/>
    </xf>
    <xf numFmtId="0" fontId="14" fillId="3" borderId="1" xfId="0" applyFont="1" applyFill="1" applyBorder="1" applyAlignment="1">
      <alignment wrapText="1"/>
    </xf>
    <xf numFmtId="164" fontId="14" fillId="3" borderId="1" xfId="0" applyNumberFormat="1" applyFont="1" applyFill="1" applyBorder="1" applyAlignment="1">
      <alignment horizontal="center" vertical="center"/>
    </xf>
    <xf numFmtId="0" fontId="14" fillId="3" borderId="1" xfId="0" applyFont="1" applyFill="1" applyBorder="1"/>
    <xf numFmtId="4" fontId="14" fillId="3" borderId="1" xfId="0" applyNumberFormat="1" applyFont="1" applyFill="1" applyBorder="1" applyAlignment="1">
      <alignment horizontal="right" vertical="center"/>
    </xf>
    <xf numFmtId="164" fontId="14" fillId="0" borderId="0" xfId="0" applyNumberFormat="1" applyFont="1" applyAlignment="1">
      <alignment horizontal="center"/>
    </xf>
    <xf numFmtId="164" fontId="14" fillId="3" borderId="1" xfId="0" applyNumberFormat="1" applyFont="1" applyFill="1" applyBorder="1" applyAlignment="1">
      <alignment horizontal="center"/>
    </xf>
    <xf numFmtId="0" fontId="13" fillId="3" borderId="1" xfId="0" applyFont="1" applyFill="1" applyBorder="1"/>
    <xf numFmtId="4" fontId="14" fillId="0" borderId="1" xfId="0" applyNumberFormat="1" applyFont="1" applyBorder="1" applyAlignment="1" applyProtection="1">
      <alignment horizontal="right" vertical="center"/>
      <protection locked="0"/>
    </xf>
    <xf numFmtId="0" fontId="13" fillId="4" borderId="1" xfId="0" applyFont="1" applyFill="1" applyBorder="1" applyAlignment="1">
      <alignment wrapText="1"/>
    </xf>
    <xf numFmtId="4" fontId="13" fillId="4" borderId="1" xfId="0" applyNumberFormat="1" applyFont="1" applyFill="1" applyBorder="1" applyAlignment="1">
      <alignment horizontal="right" vertical="center"/>
    </xf>
    <xf numFmtId="164" fontId="14" fillId="4" borderId="1" xfId="0" applyNumberFormat="1" applyFont="1" applyFill="1" applyBorder="1" applyAlignment="1">
      <alignment horizontal="center" vertical="center"/>
    </xf>
    <xf numFmtId="0" fontId="16" fillId="0" borderId="0" xfId="0" applyFont="1"/>
    <xf numFmtId="0" fontId="6" fillId="6" borderId="0" xfId="0" applyFont="1" applyFill="1"/>
    <xf numFmtId="0" fontId="4" fillId="0" borderId="1" xfId="0" applyFont="1" applyBorder="1" applyProtection="1">
      <protection locked="0"/>
    </xf>
    <xf numFmtId="4" fontId="17" fillId="4" borderId="1" xfId="0" applyNumberFormat="1" applyFont="1" applyFill="1" applyBorder="1" applyAlignment="1">
      <alignment vertical="center"/>
    </xf>
    <xf numFmtId="0" fontId="19" fillId="0" borderId="0" xfId="0" applyFont="1"/>
    <xf numFmtId="0" fontId="14" fillId="7" borderId="2" xfId="0" applyFont="1" applyFill="1" applyBorder="1" applyAlignment="1" applyProtection="1">
      <alignment horizontal="left" vertical="center"/>
      <protection locked="0"/>
    </xf>
    <xf numFmtId="0" fontId="14" fillId="7" borderId="3" xfId="0" applyFont="1" applyFill="1" applyBorder="1" applyAlignment="1" applyProtection="1">
      <alignment horizontal="left" vertical="center"/>
      <protection locked="0"/>
    </xf>
    <xf numFmtId="0" fontId="14" fillId="7" borderId="4" xfId="0" applyFont="1" applyFill="1" applyBorder="1" applyAlignment="1" applyProtection="1">
      <alignment horizontal="left" vertical="center"/>
      <protection locked="0"/>
    </xf>
    <xf numFmtId="4" fontId="14" fillId="0" borderId="1" xfId="0" applyNumberFormat="1" applyFont="1" applyBorder="1" applyAlignment="1" applyProtection="1">
      <alignment horizontal="center" vertical="center"/>
      <protection locked="0"/>
    </xf>
    <xf numFmtId="0" fontId="13" fillId="6" borderId="0" xfId="0" applyFont="1" applyFill="1" applyProtection="1">
      <protection locked="0"/>
    </xf>
    <xf numFmtId="0" fontId="14" fillId="0" borderId="1" xfId="0" applyFont="1" applyBorder="1" applyProtection="1">
      <protection locked="0"/>
    </xf>
    <xf numFmtId="1" fontId="14" fillId="0" borderId="1" xfId="0" applyNumberFormat="1" applyFont="1" applyBorder="1" applyAlignment="1" applyProtection="1">
      <alignment horizontal="left" vertical="center" wrapText="1"/>
      <protection locked="0"/>
    </xf>
    <xf numFmtId="0" fontId="4" fillId="7" borderId="2" xfId="0" applyFont="1" applyFill="1" applyBorder="1" applyAlignment="1" applyProtection="1">
      <alignment horizontal="left" vertical="center"/>
      <protection locked="0"/>
    </xf>
    <xf numFmtId="0" fontId="4" fillId="7" borderId="3" xfId="0" applyFont="1" applyFill="1" applyBorder="1" applyAlignment="1" applyProtection="1">
      <alignment horizontal="left" vertical="center"/>
      <protection locked="0"/>
    </xf>
    <xf numFmtId="0" fontId="4" fillId="7" borderId="4" xfId="0" applyFont="1" applyFill="1" applyBorder="1" applyAlignment="1" applyProtection="1">
      <alignment horizontal="left" vertical="center"/>
      <protection locked="0"/>
    </xf>
    <xf numFmtId="0" fontId="6" fillId="0" borderId="0" xfId="0" applyFont="1" applyAlignment="1">
      <alignment wrapText="1"/>
    </xf>
    <xf numFmtId="0" fontId="4" fillId="2" borderId="1" xfId="0" applyFont="1" applyFill="1" applyBorder="1" applyAlignment="1">
      <alignment wrapText="1"/>
    </xf>
    <xf numFmtId="0" fontId="8" fillId="4" borderId="1" xfId="0" applyFont="1" applyFill="1" applyBorder="1" applyAlignment="1">
      <alignment horizontal="left" vertical="center" wrapText="1"/>
    </xf>
    <xf numFmtId="0" fontId="8" fillId="4" borderId="1" xfId="0" applyFont="1" applyFill="1" applyBorder="1" applyAlignment="1">
      <alignment horizontal="left" vertical="center"/>
    </xf>
    <xf numFmtId="14" fontId="4" fillId="0" borderId="8" xfId="0" applyNumberFormat="1" applyFont="1" applyBorder="1" applyProtection="1">
      <protection locked="0"/>
    </xf>
    <xf numFmtId="14" fontId="4" fillId="0" borderId="10" xfId="0" applyNumberFormat="1" applyFont="1" applyBorder="1" applyProtection="1">
      <protection locked="0"/>
    </xf>
    <xf numFmtId="0" fontId="9" fillId="0" borderId="1" xfId="0" applyFont="1" applyBorder="1" applyAlignment="1">
      <alignment horizontal="left" wrapText="1"/>
    </xf>
    <xf numFmtId="0" fontId="13" fillId="0" borderId="0" xfId="0" applyFont="1" applyAlignment="1" applyProtection="1">
      <alignment horizontal="center"/>
      <protection locked="0"/>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1" fillId="0" borderId="1" xfId="0" applyFont="1" applyBorder="1" applyAlignment="1">
      <alignment horizontal="left" vertical="center" wrapText="1"/>
    </xf>
    <xf numFmtId="0" fontId="9" fillId="0" borderId="1" xfId="0" applyFont="1" applyBorder="1" applyAlignment="1">
      <alignment horizontal="left" vertical="center" wrapText="1"/>
    </xf>
    <xf numFmtId="0" fontId="13" fillId="9" borderId="1" xfId="0" applyFont="1" applyFill="1" applyBorder="1" applyAlignment="1">
      <alignment horizontal="center" vertical="center"/>
    </xf>
    <xf numFmtId="0" fontId="13" fillId="0" borderId="0" xfId="0" applyFont="1" applyAlignment="1">
      <alignment horizontal="center"/>
    </xf>
    <xf numFmtId="0" fontId="13" fillId="8" borderId="11"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4" fillId="7" borderId="2" xfId="0" applyFont="1" applyFill="1" applyBorder="1" applyAlignment="1" applyProtection="1">
      <alignment horizontal="left" vertical="center"/>
      <protection locked="0"/>
    </xf>
    <xf numFmtId="0" fontId="14" fillId="7" borderId="3" xfId="0" applyFont="1" applyFill="1" applyBorder="1" applyAlignment="1" applyProtection="1">
      <alignment horizontal="left" vertical="center"/>
      <protection locked="0"/>
    </xf>
    <xf numFmtId="0" fontId="14" fillId="7" borderId="4" xfId="0" applyFont="1" applyFill="1" applyBorder="1" applyAlignment="1" applyProtection="1">
      <alignment horizontal="left" vertical="center"/>
      <protection locked="0"/>
    </xf>
    <xf numFmtId="0" fontId="14" fillId="7" borderId="1" xfId="0" applyFont="1" applyFill="1" applyBorder="1" applyAlignment="1">
      <alignment horizontal="left" vertical="center"/>
    </xf>
    <xf numFmtId="2" fontId="13" fillId="9" borderId="11" xfId="0" applyNumberFormat="1" applyFont="1" applyFill="1" applyBorder="1" applyAlignment="1">
      <alignment horizontal="center" vertical="center" wrapText="1"/>
    </xf>
    <xf numFmtId="2" fontId="13" fillId="9" borderId="5" xfId="0" applyNumberFormat="1" applyFont="1" applyFill="1" applyBorder="1" applyAlignment="1">
      <alignment horizontal="center" vertical="center" wrapText="1"/>
    </xf>
    <xf numFmtId="2" fontId="13" fillId="9" borderId="12" xfId="0" applyNumberFormat="1" applyFont="1" applyFill="1" applyBorder="1" applyAlignment="1">
      <alignment horizontal="center" vertical="center" wrapText="1"/>
    </xf>
    <xf numFmtId="0" fontId="13" fillId="0" borderId="13" xfId="0" applyFont="1" applyBorder="1" applyAlignment="1">
      <alignment horizontal="center"/>
    </xf>
    <xf numFmtId="0" fontId="13" fillId="0" borderId="13" xfId="0" applyFont="1" applyBorder="1" applyAlignment="1" applyProtection="1">
      <alignment horizontal="center"/>
      <protection locked="0"/>
    </xf>
    <xf numFmtId="0" fontId="4" fillId="7" borderId="2" xfId="0" applyFont="1" applyFill="1" applyBorder="1" applyAlignment="1" applyProtection="1">
      <alignment horizontal="left" vertical="center"/>
      <protection locked="0"/>
    </xf>
    <xf numFmtId="0" fontId="4" fillId="7" borderId="3" xfId="0" applyFont="1" applyFill="1" applyBorder="1" applyAlignment="1" applyProtection="1">
      <alignment horizontal="left" vertical="center"/>
      <protection locked="0"/>
    </xf>
    <xf numFmtId="0" fontId="4" fillId="7" borderId="4" xfId="0" applyFont="1" applyFill="1" applyBorder="1" applyAlignment="1" applyProtection="1">
      <alignment horizontal="left" vertical="center"/>
      <protection locked="0"/>
    </xf>
    <xf numFmtId="0" fontId="8" fillId="9" borderId="1" xfId="0" applyFont="1" applyFill="1" applyBorder="1" applyAlignment="1">
      <alignment horizontal="center" vertical="center"/>
    </xf>
    <xf numFmtId="0" fontId="8" fillId="8" borderId="11" xfId="0" applyFont="1" applyFill="1" applyBorder="1" applyAlignment="1">
      <alignment horizontal="center" vertical="center" wrapText="1"/>
    </xf>
    <xf numFmtId="0" fontId="8" fillId="8" borderId="5" xfId="0" applyFont="1" applyFill="1" applyBorder="1" applyAlignment="1">
      <alignment horizontal="center" vertical="center" wrapText="1"/>
    </xf>
    <xf numFmtId="2" fontId="8" fillId="9" borderId="11" xfId="0" applyNumberFormat="1" applyFont="1" applyFill="1" applyBorder="1" applyAlignment="1">
      <alignment horizontal="center" vertical="center" wrapText="1"/>
    </xf>
    <xf numFmtId="2" fontId="8" fillId="9" borderId="5" xfId="0" applyNumberFormat="1" applyFont="1" applyFill="1" applyBorder="1" applyAlignment="1">
      <alignment horizontal="center" vertical="center" wrapText="1"/>
    </xf>
    <xf numFmtId="2" fontId="8" fillId="9" borderId="12" xfId="0" applyNumberFormat="1" applyFont="1" applyFill="1" applyBorder="1" applyAlignment="1">
      <alignment horizontal="center" vertical="center" wrapText="1"/>
    </xf>
    <xf numFmtId="0" fontId="6" fillId="0" borderId="0" xfId="0" applyFont="1" applyAlignment="1">
      <alignment horizontal="center"/>
    </xf>
    <xf numFmtId="0" fontId="6" fillId="0" borderId="13" xfId="0" applyFont="1" applyBorder="1" applyAlignment="1">
      <alignment horizontal="center"/>
    </xf>
    <xf numFmtId="0" fontId="4" fillId="7" borderId="2" xfId="0" applyFont="1" applyFill="1" applyBorder="1" applyAlignment="1" applyProtection="1">
      <alignment horizontal="left" vertical="center" wrapText="1"/>
      <protection locked="0"/>
    </xf>
    <xf numFmtId="0" fontId="4" fillId="7" borderId="3" xfId="0" applyFont="1" applyFill="1" applyBorder="1" applyAlignment="1" applyProtection="1">
      <alignment horizontal="left" vertical="center" wrapText="1"/>
      <protection locked="0"/>
    </xf>
    <xf numFmtId="0" fontId="4" fillId="7" borderId="4" xfId="0" applyFont="1" applyFill="1" applyBorder="1" applyAlignment="1" applyProtection="1">
      <alignment horizontal="left" vertical="center" wrapText="1"/>
      <protection locked="0"/>
    </xf>
    <xf numFmtId="0" fontId="6" fillId="0" borderId="0" xfId="0" applyFont="1" applyAlignment="1">
      <alignment horizontal="center" vertical="center"/>
    </xf>
    <xf numFmtId="0" fontId="6" fillId="0" borderId="13" xfId="0" applyFont="1" applyBorder="1" applyAlignment="1">
      <alignment horizontal="center" vertical="center"/>
    </xf>
    <xf numFmtId="0" fontId="13" fillId="0" borderId="0" xfId="0" applyFont="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9" fillId="0" borderId="2"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0" fontId="14" fillId="7" borderId="2" xfId="0" applyFont="1" applyFill="1" applyBorder="1" applyAlignment="1">
      <alignment horizontal="left" vertical="center"/>
    </xf>
    <xf numFmtId="0" fontId="14" fillId="7" borderId="3" xfId="0" applyFont="1" applyFill="1" applyBorder="1" applyAlignment="1">
      <alignment horizontal="left" vertical="center"/>
    </xf>
    <xf numFmtId="0" fontId="14" fillId="7" borderId="4" xfId="0" applyFont="1" applyFill="1" applyBorder="1" applyAlignment="1">
      <alignment horizontal="left" vertical="center"/>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4" fillId="7" borderId="2" xfId="0" applyFont="1" applyFill="1" applyBorder="1" applyAlignment="1">
      <alignment horizontal="left" vertical="center"/>
    </xf>
    <xf numFmtId="0" fontId="4" fillId="7" borderId="3" xfId="0" applyFont="1" applyFill="1" applyBorder="1" applyAlignment="1">
      <alignment horizontal="left" vertical="center"/>
    </xf>
    <xf numFmtId="0" fontId="4" fillId="7" borderId="4" xfId="0" applyFont="1" applyFill="1" applyBorder="1" applyAlignment="1">
      <alignment horizontal="left"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5" fillId="0" borderId="0" xfId="0" applyFont="1" applyAlignment="1">
      <alignment horizontal="center" wrapText="1"/>
    </xf>
    <xf numFmtId="0" fontId="4" fillId="0" borderId="14" xfId="0" applyFont="1" applyBorder="1" applyAlignment="1">
      <alignment horizontal="right" vertical="center" wrapText="1"/>
    </xf>
    <xf numFmtId="0" fontId="9" fillId="0" borderId="1" xfId="0" applyFont="1" applyFill="1" applyBorder="1" applyAlignment="1">
      <alignment horizontal="left" wrapText="1"/>
    </xf>
    <xf numFmtId="0" fontId="9" fillId="0" borderId="1" xfId="0" applyFont="1" applyFill="1" applyBorder="1" applyAlignment="1">
      <alignment horizontal="left" vertical="center" wrapText="1"/>
    </xf>
  </cellXfs>
  <cellStyles count="2">
    <cellStyle name="Prozent" xfId="1" builtinId="5"/>
    <cellStyle name="Standard"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6" tint="0.59999389629810485"/>
    <pageSetUpPr fitToPage="1"/>
  </sheetPr>
  <dimension ref="A1:I72"/>
  <sheetViews>
    <sheetView tabSelected="1" workbookViewId="0">
      <selection activeCell="B5" sqref="B5:G5"/>
    </sheetView>
  </sheetViews>
  <sheetFormatPr baseColWidth="10" defaultColWidth="10.81640625" defaultRowHeight="14" x14ac:dyDescent="0.3"/>
  <cols>
    <col min="1" max="1" width="15.54296875" style="6" customWidth="1"/>
    <col min="2" max="2" width="35.7265625" style="6" customWidth="1"/>
    <col min="3" max="3" width="12.7265625" style="6" bestFit="1" customWidth="1"/>
    <col min="4" max="6" width="12.7265625" style="6" customWidth="1"/>
    <col min="7" max="7" width="56" style="24" customWidth="1"/>
    <col min="8" max="8" width="11.453125" style="6" customWidth="1"/>
    <col min="9" max="16384" width="10.81640625" style="6"/>
  </cols>
  <sheetData>
    <row r="1" spans="1:7" x14ac:dyDescent="0.3">
      <c r="A1" s="51" t="s">
        <v>55</v>
      </c>
      <c r="B1" s="112" t="s">
        <v>109</v>
      </c>
      <c r="C1" s="112"/>
      <c r="D1" s="112"/>
      <c r="E1" s="112"/>
      <c r="F1" s="112"/>
      <c r="G1" s="112"/>
    </row>
    <row r="2" spans="1:7" ht="15" customHeight="1" x14ac:dyDescent="0.3">
      <c r="A2" s="51" t="s">
        <v>34</v>
      </c>
      <c r="B2" s="112" t="s">
        <v>95</v>
      </c>
      <c r="C2" s="112"/>
      <c r="D2" s="112"/>
      <c r="E2" s="112"/>
      <c r="F2" s="112"/>
      <c r="G2" s="112"/>
    </row>
    <row r="3" spans="1:7" ht="52.5" customHeight="1" x14ac:dyDescent="0.3">
      <c r="A3" s="108" t="s">
        <v>45</v>
      </c>
      <c r="B3" s="114" t="s">
        <v>131</v>
      </c>
      <c r="C3" s="115"/>
      <c r="D3" s="115"/>
      <c r="E3" s="115"/>
      <c r="F3" s="115"/>
      <c r="G3" s="116"/>
    </row>
    <row r="4" spans="1:7" x14ac:dyDescent="0.3">
      <c r="A4" s="53" t="s">
        <v>35</v>
      </c>
      <c r="B4" s="112" t="s">
        <v>118</v>
      </c>
      <c r="C4" s="112"/>
      <c r="D4" s="112"/>
      <c r="E4" s="112"/>
      <c r="F4" s="112"/>
      <c r="G4" s="112"/>
    </row>
    <row r="5" spans="1:7" ht="38.5" customHeight="1" x14ac:dyDescent="0.3">
      <c r="A5" s="54" t="s">
        <v>66</v>
      </c>
      <c r="B5" s="167" t="str">
        <f>"Auswahlfeld JA (für dieses Vorhaben wird erstmalig bei MA 13 angesucht) oder Nein (für dieses Vorhaben wird jährlich bei der MA 13 angesucht). Bei Erstansuchen (Auswahl: Ja) müssen die Spalten ""Ist "&amp; C15-2 &amp;""", ""Plan/Ist "&amp; C15-1 &amp;""" im Finanzplan, sowie die Spalten """&amp; C15-1 &amp;"(Vorjahr)"", ""Vergleich "&amp; C15-1 &amp;"/"&amp; C15 &amp;""" in der Personalübersicht (Fp) und die Spalte ""Ist "&amp; C15-1 &amp;""" im Finanzbericht nicht befüllt werden. Als Abweichungsbegründung ist Erstansuchen anzugeben."</f>
        <v>Auswahlfeld JA (für dieses Vorhaben wird erstmalig bei MA 13 angesucht) oder Nein (für dieses Vorhaben wird jährlich bei der MA 13 angesucht). Bei Erstansuchen (Auswahl: Ja) müssen die Spalten "Ist 2024", "Plan/Ist 2025" im Finanzplan, sowie die Spalten "2025(Vorjahr)", "Vergleich 2025/2026" in der Personalübersicht (Fp) und die Spalte "Ist 2025" im Finanzbericht nicht befüllt werden. Als Abweichungsbegründung ist Erstansuchen anzugeben.</v>
      </c>
      <c r="C5" s="167"/>
      <c r="D5" s="167"/>
      <c r="E5" s="167"/>
      <c r="F5" s="167"/>
      <c r="G5" s="167"/>
    </row>
    <row r="6" spans="1:7" x14ac:dyDescent="0.3">
      <c r="A6" s="53" t="s">
        <v>36</v>
      </c>
      <c r="B6" s="166" t="s">
        <v>96</v>
      </c>
      <c r="C6" s="166"/>
      <c r="D6" s="166"/>
      <c r="E6" s="166"/>
      <c r="F6" s="166"/>
      <c r="G6" s="166"/>
    </row>
    <row r="7" spans="1:7" ht="47.25" customHeight="1" x14ac:dyDescent="0.3">
      <c r="A7" s="54" t="s">
        <v>37</v>
      </c>
      <c r="B7" s="112" t="s">
        <v>119</v>
      </c>
      <c r="C7" s="112"/>
      <c r="D7" s="112"/>
      <c r="E7" s="112"/>
      <c r="F7" s="112"/>
      <c r="G7" s="112"/>
    </row>
    <row r="8" spans="1:7" x14ac:dyDescent="0.3">
      <c r="A8" s="54" t="s">
        <v>38</v>
      </c>
      <c r="B8" s="112" t="s">
        <v>124</v>
      </c>
      <c r="C8" s="112"/>
      <c r="D8" s="112"/>
      <c r="E8" s="112"/>
      <c r="F8" s="112"/>
      <c r="G8" s="112"/>
    </row>
    <row r="9" spans="1:7" ht="36" customHeight="1" x14ac:dyDescent="0.3">
      <c r="A9" s="54" t="s">
        <v>89</v>
      </c>
      <c r="B9" s="114" t="s">
        <v>125</v>
      </c>
      <c r="C9" s="115"/>
      <c r="D9" s="115"/>
      <c r="E9" s="115"/>
      <c r="F9" s="115"/>
      <c r="G9" s="116"/>
    </row>
    <row r="10" spans="1:7" ht="61.5" customHeight="1" x14ac:dyDescent="0.3">
      <c r="A10" s="52" t="s">
        <v>102</v>
      </c>
      <c r="B10" s="117" t="s">
        <v>120</v>
      </c>
      <c r="C10" s="118"/>
      <c r="D10" s="118"/>
      <c r="E10" s="118"/>
      <c r="F10" s="118"/>
      <c r="G10" s="118"/>
    </row>
    <row r="11" spans="1:7" s="55" customFormat="1" ht="12.5" x14ac:dyDescent="0.25">
      <c r="A11" s="113" t="s">
        <v>51</v>
      </c>
      <c r="B11" s="113"/>
      <c r="C11" s="123" t="s">
        <v>63</v>
      </c>
      <c r="D11" s="124"/>
      <c r="E11" s="124"/>
      <c r="F11" s="124"/>
      <c r="G11" s="125"/>
    </row>
    <row r="12" spans="1:7" s="55" customFormat="1" ht="12.5" x14ac:dyDescent="0.25">
      <c r="A12" s="113" t="s">
        <v>22</v>
      </c>
      <c r="B12" s="113"/>
      <c r="C12" s="126" t="str">
        <f>"Gesamtförderung "&amp; C15&amp;""</f>
        <v>Gesamtförderung 2026</v>
      </c>
      <c r="D12" s="126"/>
      <c r="E12" s="126"/>
      <c r="F12" s="126"/>
      <c r="G12" s="126"/>
    </row>
    <row r="13" spans="1:7" s="55" customFormat="1" ht="12.5" x14ac:dyDescent="0.25">
      <c r="A13" s="113" t="s">
        <v>45</v>
      </c>
      <c r="B13" s="131"/>
      <c r="C13" s="56" t="s">
        <v>46</v>
      </c>
      <c r="D13" s="57"/>
      <c r="E13" s="57"/>
      <c r="F13" s="57"/>
      <c r="G13" s="58"/>
    </row>
    <row r="14" spans="1:7" s="55" customFormat="1" ht="12.5" x14ac:dyDescent="0.25">
      <c r="A14" s="120" t="s">
        <v>66</v>
      </c>
      <c r="B14" s="130" t="s">
        <v>66</v>
      </c>
      <c r="C14" s="96" t="s">
        <v>68</v>
      </c>
      <c r="D14" s="97"/>
      <c r="E14" s="97"/>
      <c r="F14" s="97"/>
      <c r="G14" s="98"/>
    </row>
    <row r="15" spans="1:7" s="55" customFormat="1" ht="12.5" x14ac:dyDescent="0.25">
      <c r="A15" s="120" t="s">
        <v>27</v>
      </c>
      <c r="B15" s="120"/>
      <c r="C15" s="123">
        <v>2026</v>
      </c>
      <c r="D15" s="124"/>
      <c r="E15" s="124"/>
      <c r="F15" s="124"/>
      <c r="G15" s="125"/>
    </row>
    <row r="16" spans="1:7" s="55" customFormat="1" ht="12.5" x14ac:dyDescent="0.25">
      <c r="G16" s="60"/>
    </row>
    <row r="17" spans="1:7" s="55" customFormat="1" ht="25" x14ac:dyDescent="0.25">
      <c r="C17" s="61" t="str">
        <f>"Ist "&amp;C15-2</f>
        <v>Ist 2024</v>
      </c>
      <c r="D17" s="61" t="str">
        <f>IF(ISBLANK(D18),'|'!$B$74,D18&amp;" "&amp;C15-1)</f>
        <v>Auswählen ↓</v>
      </c>
      <c r="E17" s="61" t="str">
        <f>"Plan "&amp;C15</f>
        <v>Plan 2026</v>
      </c>
      <c r="F17" s="61" t="s">
        <v>31</v>
      </c>
      <c r="G17" s="62" t="str">
        <f>"Begründung (wenn Abweichung gegenüber "&amp;D17&amp;" über 2% und EUR 1.000,-- ist)"</f>
        <v>Begründung (wenn Abweichung gegenüber Auswählen ↓ über 2% und EUR 1.000,-- ist)</v>
      </c>
    </row>
    <row r="18" spans="1:7" s="55" customFormat="1" ht="12.5" x14ac:dyDescent="0.25">
      <c r="B18" s="63" t="s">
        <v>13</v>
      </c>
      <c r="D18" s="99"/>
      <c r="G18" s="60"/>
    </row>
    <row r="19" spans="1:7" s="55" customFormat="1" ht="15" customHeight="1" x14ac:dyDescent="0.25">
      <c r="A19" s="121" t="s">
        <v>23</v>
      </c>
      <c r="B19" s="65" t="s">
        <v>0</v>
      </c>
      <c r="C19" s="66">
        <v>6900</v>
      </c>
      <c r="D19" s="66">
        <v>6900</v>
      </c>
      <c r="E19" s="66">
        <v>12000</v>
      </c>
      <c r="F19" s="67">
        <f>IF(OR(D19=0,E19=0),"-",E19/D19*100-100)</f>
        <v>73.913043478260875</v>
      </c>
      <c r="G19" s="68" t="s">
        <v>40</v>
      </c>
    </row>
    <row r="20" spans="1:7" s="55" customFormat="1" ht="12.5" x14ac:dyDescent="0.25">
      <c r="A20" s="122"/>
      <c r="B20" s="65" t="s">
        <v>1</v>
      </c>
      <c r="C20" s="66">
        <v>5000</v>
      </c>
      <c r="D20" s="66">
        <v>4700</v>
      </c>
      <c r="E20" s="66">
        <v>5000</v>
      </c>
      <c r="F20" s="67">
        <f t="shared" ref="F20:F72" si="0">IF(OR(D20=0,E20=0),"-",E20/D20*100-100)</f>
        <v>6.3829787234042499</v>
      </c>
      <c r="G20" s="68" t="s">
        <v>41</v>
      </c>
    </row>
    <row r="21" spans="1:7" s="55" customFormat="1" ht="12.5" x14ac:dyDescent="0.25">
      <c r="A21" s="122"/>
      <c r="B21" s="65" t="s">
        <v>2</v>
      </c>
      <c r="C21" s="66">
        <v>1800</v>
      </c>
      <c r="D21" s="66">
        <v>1800</v>
      </c>
      <c r="E21" s="66">
        <v>1900</v>
      </c>
      <c r="F21" s="67">
        <f t="shared" si="0"/>
        <v>5.5555555555555571</v>
      </c>
      <c r="G21" s="68" t="s">
        <v>41</v>
      </c>
    </row>
    <row r="22" spans="1:7" s="55" customFormat="1" ht="12.5" x14ac:dyDescent="0.25">
      <c r="A22" s="122"/>
      <c r="B22" s="65" t="s">
        <v>3</v>
      </c>
      <c r="C22" s="66">
        <v>1600</v>
      </c>
      <c r="D22" s="66">
        <v>1600</v>
      </c>
      <c r="E22" s="66">
        <v>1500</v>
      </c>
      <c r="F22" s="67">
        <f t="shared" si="0"/>
        <v>-6.25</v>
      </c>
      <c r="G22" s="68" t="s">
        <v>41</v>
      </c>
    </row>
    <row r="23" spans="1:7" s="55" customFormat="1" ht="12.5" x14ac:dyDescent="0.25">
      <c r="A23" s="122"/>
      <c r="B23" s="65" t="s">
        <v>28</v>
      </c>
      <c r="C23" s="66">
        <v>50</v>
      </c>
      <c r="D23" s="66">
        <v>40</v>
      </c>
      <c r="E23" s="66">
        <v>50</v>
      </c>
      <c r="F23" s="67">
        <f t="shared" si="0"/>
        <v>25</v>
      </c>
      <c r="G23" s="68" t="s">
        <v>41</v>
      </c>
    </row>
    <row r="24" spans="1:7" s="55" customFormat="1" ht="12.5" x14ac:dyDescent="0.25">
      <c r="A24" s="122"/>
      <c r="B24" s="65" t="s">
        <v>4</v>
      </c>
      <c r="C24" s="66">
        <v>150</v>
      </c>
      <c r="D24" s="66">
        <v>150</v>
      </c>
      <c r="E24" s="66">
        <v>150</v>
      </c>
      <c r="F24" s="67">
        <f t="shared" si="0"/>
        <v>0</v>
      </c>
      <c r="G24" s="68"/>
    </row>
    <row r="25" spans="1:7" s="55" customFormat="1" ht="12.5" x14ac:dyDescent="0.25">
      <c r="A25" s="122"/>
      <c r="B25" s="65" t="s">
        <v>5</v>
      </c>
      <c r="C25" s="66">
        <v>1700</v>
      </c>
      <c r="D25" s="66">
        <v>1700</v>
      </c>
      <c r="E25" s="66">
        <v>1700</v>
      </c>
      <c r="F25" s="67">
        <f t="shared" si="0"/>
        <v>0</v>
      </c>
      <c r="G25" s="68" t="s">
        <v>41</v>
      </c>
    </row>
    <row r="26" spans="1:7" s="55" customFormat="1" ht="12.5" x14ac:dyDescent="0.25">
      <c r="A26" s="122"/>
      <c r="B26" s="65" t="s">
        <v>44</v>
      </c>
      <c r="C26" s="66">
        <v>4500</v>
      </c>
      <c r="D26" s="66">
        <v>4500</v>
      </c>
      <c r="E26" s="66">
        <v>10000</v>
      </c>
      <c r="F26" s="67">
        <f t="shared" si="0"/>
        <v>122.22222222222223</v>
      </c>
      <c r="G26" s="68" t="s">
        <v>42</v>
      </c>
    </row>
    <row r="27" spans="1:7" s="55" customFormat="1" ht="12.5" x14ac:dyDescent="0.25">
      <c r="A27" s="122"/>
      <c r="B27" s="65" t="s">
        <v>6</v>
      </c>
      <c r="C27" s="66">
        <v>500</v>
      </c>
      <c r="D27" s="66">
        <v>500</v>
      </c>
      <c r="E27" s="66">
        <v>500</v>
      </c>
      <c r="F27" s="67">
        <f t="shared" si="0"/>
        <v>0</v>
      </c>
      <c r="G27" s="68" t="s">
        <v>41</v>
      </c>
    </row>
    <row r="28" spans="1:7" s="55" customFormat="1" ht="25" x14ac:dyDescent="0.25">
      <c r="A28" s="122"/>
      <c r="B28" s="69" t="s">
        <v>26</v>
      </c>
      <c r="C28" s="66">
        <v>2200</v>
      </c>
      <c r="D28" s="66">
        <v>2800</v>
      </c>
      <c r="E28" s="66">
        <v>2800</v>
      </c>
      <c r="F28" s="67">
        <f t="shared" si="0"/>
        <v>0</v>
      </c>
      <c r="G28" s="68" t="s">
        <v>41</v>
      </c>
    </row>
    <row r="29" spans="1:7" s="55" customFormat="1" ht="12.5" x14ac:dyDescent="0.25">
      <c r="A29" s="122"/>
      <c r="B29" s="65" t="s">
        <v>7</v>
      </c>
      <c r="C29" s="66">
        <v>300</v>
      </c>
      <c r="D29" s="66">
        <v>200</v>
      </c>
      <c r="E29" s="66">
        <v>200</v>
      </c>
      <c r="F29" s="67">
        <f t="shared" si="0"/>
        <v>0</v>
      </c>
      <c r="G29" s="68" t="s">
        <v>41</v>
      </c>
    </row>
    <row r="30" spans="1:7" s="55" customFormat="1" ht="12.5" x14ac:dyDescent="0.25">
      <c r="A30" s="122"/>
      <c r="B30" s="65" t="s">
        <v>8</v>
      </c>
      <c r="C30" s="66">
        <v>2200</v>
      </c>
      <c r="D30" s="66">
        <v>2200</v>
      </c>
      <c r="E30" s="66">
        <v>2200</v>
      </c>
      <c r="F30" s="67">
        <f t="shared" si="0"/>
        <v>0</v>
      </c>
      <c r="G30" s="68" t="s">
        <v>41</v>
      </c>
    </row>
    <row r="31" spans="1:7" s="55" customFormat="1" ht="12.5" x14ac:dyDescent="0.25">
      <c r="A31" s="122"/>
      <c r="B31" s="65" t="s">
        <v>9</v>
      </c>
      <c r="C31" s="66"/>
      <c r="D31" s="66"/>
      <c r="E31" s="66"/>
      <c r="F31" s="67" t="str">
        <f t="shared" si="0"/>
        <v>-</v>
      </c>
      <c r="G31" s="68" t="s">
        <v>41</v>
      </c>
    </row>
    <row r="32" spans="1:7" s="55" customFormat="1" ht="12.5" x14ac:dyDescent="0.25">
      <c r="A32" s="122"/>
      <c r="B32" s="65" t="s">
        <v>11</v>
      </c>
      <c r="C32" s="66">
        <v>1700</v>
      </c>
      <c r="D32" s="66">
        <v>1500</v>
      </c>
      <c r="E32" s="66">
        <v>1700</v>
      </c>
      <c r="F32" s="67">
        <f t="shared" si="0"/>
        <v>13.333333333333329</v>
      </c>
      <c r="G32" s="68" t="s">
        <v>41</v>
      </c>
    </row>
    <row r="33" spans="1:7" s="55" customFormat="1" ht="33" customHeight="1" x14ac:dyDescent="0.25">
      <c r="A33" s="122"/>
      <c r="B33" s="69" t="s">
        <v>10</v>
      </c>
      <c r="C33" s="66">
        <v>10500</v>
      </c>
      <c r="D33" s="66">
        <v>12000</v>
      </c>
      <c r="E33" s="66">
        <v>12000</v>
      </c>
      <c r="F33" s="67">
        <f t="shared" si="0"/>
        <v>0</v>
      </c>
      <c r="G33" s="68" t="s">
        <v>41</v>
      </c>
    </row>
    <row r="34" spans="1:7" s="55" customFormat="1" ht="25" x14ac:dyDescent="0.25">
      <c r="A34" s="122"/>
      <c r="B34" s="69" t="s">
        <v>52</v>
      </c>
      <c r="C34" s="66">
        <v>1700</v>
      </c>
      <c r="D34" s="66">
        <v>1700</v>
      </c>
      <c r="E34" s="66">
        <v>1700</v>
      </c>
      <c r="F34" s="67">
        <f t="shared" si="0"/>
        <v>0</v>
      </c>
      <c r="G34" s="68" t="s">
        <v>41</v>
      </c>
    </row>
    <row r="35" spans="1:7" s="55" customFormat="1" ht="12.5" x14ac:dyDescent="0.25">
      <c r="A35" s="122"/>
      <c r="B35" s="65" t="s">
        <v>53</v>
      </c>
      <c r="C35" s="66">
        <v>7200</v>
      </c>
      <c r="D35" s="66">
        <v>8000</v>
      </c>
      <c r="E35" s="66">
        <v>17000</v>
      </c>
      <c r="F35" s="67">
        <f t="shared" si="0"/>
        <v>112.5</v>
      </c>
      <c r="G35" s="68" t="s">
        <v>90</v>
      </c>
    </row>
    <row r="36" spans="1:7" s="55" customFormat="1" ht="12.5" x14ac:dyDescent="0.25">
      <c r="A36" s="122"/>
      <c r="B36" s="70"/>
      <c r="C36" s="66">
        <v>500</v>
      </c>
      <c r="D36" s="66">
        <v>500</v>
      </c>
      <c r="E36" s="66">
        <v>500</v>
      </c>
      <c r="F36" s="67">
        <f t="shared" si="0"/>
        <v>0</v>
      </c>
      <c r="G36" s="60"/>
    </row>
    <row r="37" spans="1:7" s="55" customFormat="1" ht="12.5" x14ac:dyDescent="0.25">
      <c r="A37" s="122"/>
      <c r="B37" s="70"/>
      <c r="C37" s="66"/>
      <c r="D37" s="66"/>
      <c r="E37" s="66"/>
      <c r="F37" s="67" t="str">
        <f t="shared" si="0"/>
        <v>-</v>
      </c>
      <c r="G37" s="68" t="s">
        <v>41</v>
      </c>
    </row>
    <row r="38" spans="1:7" s="55" customFormat="1" ht="12.5" x14ac:dyDescent="0.25">
      <c r="A38" s="122"/>
      <c r="B38" s="70"/>
      <c r="C38" s="66"/>
      <c r="D38" s="66"/>
      <c r="E38" s="66"/>
      <c r="F38" s="67" t="str">
        <f t="shared" si="0"/>
        <v>-</v>
      </c>
      <c r="G38" s="68" t="str">
        <f>IF(ISBLANK(E38),"",IF(AND(OR(#REF!&gt;=2,#REF!&lt;=-2),OR((D38-E38)&gt;=100,(D38-E38)&lt;=-100)),"Bitte Begründung in dieser Zelle angeben",""))</f>
        <v/>
      </c>
    </row>
    <row r="39" spans="1:7" s="55" customFormat="1" ht="12.5" x14ac:dyDescent="0.25">
      <c r="A39" s="122"/>
      <c r="B39" s="70"/>
      <c r="C39" s="66"/>
      <c r="D39" s="66"/>
      <c r="E39" s="66"/>
      <c r="F39" s="67" t="str">
        <f t="shared" si="0"/>
        <v>-</v>
      </c>
      <c r="G39" s="68" t="str">
        <f>IF(ISBLANK(E39),"",IF(AND(OR(#REF!&gt;=2,#REF!&lt;=-2),OR((D39-E39)&gt;=100,(D39-E39)&lt;=-100)),"Bitte Begründung in dieser Zelle angeben",""))</f>
        <v/>
      </c>
    </row>
    <row r="40" spans="1:7" s="55" customFormat="1" ht="12.5" x14ac:dyDescent="0.25">
      <c r="A40" s="122"/>
      <c r="B40" s="70"/>
      <c r="C40" s="66"/>
      <c r="D40" s="66"/>
      <c r="E40" s="66"/>
      <c r="F40" s="67" t="str">
        <f t="shared" si="0"/>
        <v>-</v>
      </c>
      <c r="G40" s="68" t="str">
        <f>IF(ISBLANK(E40),"",IF(AND(OR(#REF!&gt;=2,#REF!&lt;=-2),OR((D40-E40)&gt;=100,(D40-E40)&lt;=-100)),"Bitte Begründung in dieser Zelle angeben",""))</f>
        <v/>
      </c>
    </row>
    <row r="41" spans="1:7" s="55" customFormat="1" ht="12.5" x14ac:dyDescent="0.25">
      <c r="A41" s="122"/>
      <c r="B41" s="71" t="s">
        <v>12</v>
      </c>
      <c r="C41" s="72">
        <f>SUM(C19:C40)</f>
        <v>48500</v>
      </c>
      <c r="D41" s="72">
        <f>SUM(D19:D40)</f>
        <v>50790</v>
      </c>
      <c r="E41" s="72">
        <f>SUM(E19:E40)</f>
        <v>70900</v>
      </c>
      <c r="F41" s="67">
        <f t="shared" si="0"/>
        <v>39.594408348100018</v>
      </c>
      <c r="G41" s="73"/>
    </row>
    <row r="42" spans="1:7" s="55" customFormat="1" ht="12.5" x14ac:dyDescent="0.25">
      <c r="C42" s="74"/>
      <c r="D42" s="74"/>
      <c r="E42" s="74"/>
      <c r="F42" s="74"/>
      <c r="G42" s="60" t="str">
        <f>IF(ISBLANK(E42),"",IF(AND(OR(#REF!&gt;=2,#REF!&lt;=-2),OR((D42-E42)&gt;=1000,(D42-E42)&lt;=-1000)),"Bitte Begründung in dieser Zelle angeben",""))</f>
        <v/>
      </c>
    </row>
    <row r="43" spans="1:7" s="55" customFormat="1" ht="12.5" x14ac:dyDescent="0.25">
      <c r="A43" s="76"/>
      <c r="B43" s="63" t="s">
        <v>14</v>
      </c>
      <c r="C43" s="74"/>
      <c r="D43" s="74"/>
      <c r="E43" s="74"/>
      <c r="F43" s="74"/>
      <c r="G43" s="60" t="str">
        <f>IF(ISBLANK(E43),"",IF(AND(OR(#REF!&gt;=2,#REF!&lt;=-2),OR((D43-E43)&gt;=1000,(D43-E43)&lt;=-1000)),"Bitte Begründung in dieser Zelle angeben",""))</f>
        <v/>
      </c>
    </row>
    <row r="44" spans="1:7" s="55" customFormat="1" ht="12.5" x14ac:dyDescent="0.25">
      <c r="A44" s="77"/>
      <c r="B44" s="71" t="s">
        <v>12</v>
      </c>
      <c r="C44" s="72">
        <v>40000</v>
      </c>
      <c r="D44" s="72">
        <v>50000</v>
      </c>
      <c r="E44" s="72">
        <v>50000</v>
      </c>
      <c r="F44" s="67">
        <f t="shared" si="0"/>
        <v>0</v>
      </c>
      <c r="G44" s="68"/>
    </row>
    <row r="45" spans="1:7" s="55" customFormat="1" ht="12.5" x14ac:dyDescent="0.25">
      <c r="C45" s="74"/>
      <c r="D45" s="74"/>
      <c r="E45" s="74"/>
      <c r="F45" s="74"/>
      <c r="G45" s="60" t="str">
        <f>IF(ISBLANK(E45),"",IF(AND(OR(#REF!&gt;=2,#REF!&lt;=-2),OR((D45-E45)&gt;=1000,(D45-E45)&lt;=-1000)),"Bitte Begründung in dieser Zelle angeben",""))</f>
        <v/>
      </c>
    </row>
    <row r="46" spans="1:7" s="55" customFormat="1" ht="12.5" x14ac:dyDescent="0.25">
      <c r="B46" s="63" t="s">
        <v>15</v>
      </c>
      <c r="C46" s="74"/>
      <c r="D46" s="74"/>
      <c r="E46" s="74"/>
      <c r="F46" s="74"/>
      <c r="G46" s="60" t="str">
        <f>IF(ISBLANK(E46),"",IF(AND(OR(#REF!&gt;=2,#REF!&lt;=-2),OR((D46-E46)&gt;=1000,(D46-E46)&lt;=-1000)),"Bitte Begründung in dieser Zelle angeben",""))</f>
        <v/>
      </c>
    </row>
    <row r="47" spans="1:7" s="55" customFormat="1" ht="12.5" x14ac:dyDescent="0.25">
      <c r="B47" s="71" t="s">
        <v>16</v>
      </c>
      <c r="C47" s="72">
        <f>C41+C44</f>
        <v>88500</v>
      </c>
      <c r="D47" s="72">
        <f>D41+D44</f>
        <v>100790</v>
      </c>
      <c r="E47" s="72">
        <f>E41+E44</f>
        <v>120900</v>
      </c>
      <c r="F47" s="67">
        <f t="shared" si="0"/>
        <v>19.952376227800372</v>
      </c>
      <c r="G47" s="73"/>
    </row>
    <row r="48" spans="1:7" s="55" customFormat="1" ht="12.5" x14ac:dyDescent="0.25">
      <c r="C48" s="74"/>
      <c r="D48" s="74"/>
      <c r="E48" s="74"/>
      <c r="F48" s="74"/>
      <c r="G48" s="60"/>
    </row>
    <row r="49" spans="1:9" s="55" customFormat="1" ht="12.5" x14ac:dyDescent="0.25">
      <c r="C49" s="74"/>
      <c r="D49" s="74"/>
      <c r="E49" s="74"/>
      <c r="F49" s="74"/>
      <c r="G49" s="60" t="str">
        <f>IF(ISBLANK(E49),"",IF(AND(OR(#REF!&gt;=2,#REF!&lt;=-2),OR((D49-E49)&gt;=1000,(D49-E49)&lt;=-1000)),"Bitte Begründung in dieser Zelle angeben",""))</f>
        <v/>
      </c>
    </row>
    <row r="50" spans="1:9" s="55" customFormat="1" ht="12.5" x14ac:dyDescent="0.25">
      <c r="B50" s="63" t="s">
        <v>20</v>
      </c>
      <c r="C50" s="74"/>
      <c r="D50" s="74"/>
      <c r="E50" s="74"/>
      <c r="F50" s="74"/>
      <c r="G50" s="60" t="str">
        <f>IF(ISBLANK(E50),"",IF(AND(OR(#REF!&gt;=2,#REF!&lt;=-2),OR((D50-E50)&gt;=1000,(D50-E50)&lt;=-1000)),"Bitte Begründung in dieser Zelle angeben",""))</f>
        <v/>
      </c>
    </row>
    <row r="51" spans="1:9" s="55" customFormat="1" ht="25" x14ac:dyDescent="0.25">
      <c r="A51" s="127" t="s">
        <v>24</v>
      </c>
      <c r="B51" s="80" t="s">
        <v>19</v>
      </c>
      <c r="C51" s="66">
        <v>1180</v>
      </c>
      <c r="D51" s="66">
        <v>1200</v>
      </c>
      <c r="E51" s="66">
        <v>1200</v>
      </c>
      <c r="F51" s="67">
        <f t="shared" si="0"/>
        <v>0</v>
      </c>
      <c r="G51" s="68"/>
    </row>
    <row r="52" spans="1:9" s="55" customFormat="1" ht="12.5" x14ac:dyDescent="0.25">
      <c r="A52" s="128"/>
      <c r="B52" s="82" t="s">
        <v>17</v>
      </c>
      <c r="C52" s="66"/>
      <c r="D52" s="66"/>
      <c r="E52" s="66"/>
      <c r="F52" s="67" t="str">
        <f t="shared" si="0"/>
        <v>-</v>
      </c>
      <c r="G52" s="68"/>
    </row>
    <row r="53" spans="1:9" s="55" customFormat="1" ht="12.5" x14ac:dyDescent="0.25">
      <c r="A53" s="128"/>
      <c r="B53" s="82" t="s">
        <v>18</v>
      </c>
      <c r="C53" s="66"/>
      <c r="D53" s="66"/>
      <c r="E53" s="66"/>
      <c r="F53" s="67" t="str">
        <f t="shared" si="0"/>
        <v>-</v>
      </c>
      <c r="G53" s="68"/>
    </row>
    <row r="54" spans="1:9" s="55" customFormat="1" ht="12.5" x14ac:dyDescent="0.25">
      <c r="A54" s="128"/>
      <c r="B54" s="70"/>
      <c r="C54" s="66"/>
      <c r="D54" s="66"/>
      <c r="E54" s="66"/>
      <c r="F54" s="67" t="str">
        <f t="shared" si="0"/>
        <v>-</v>
      </c>
      <c r="G54" s="68" t="str">
        <f>IF(ISBLANK(E54),"",IF(AND(OR(#REF!&gt;=2,#REF!&lt;=-2),OR((D54-E54)&gt;=100,(D54-E54)&lt;=-100)),"Bitte Begründung in dieser Zelle angeben",""))</f>
        <v/>
      </c>
    </row>
    <row r="55" spans="1:9" s="55" customFormat="1" ht="12.5" x14ac:dyDescent="0.25">
      <c r="A55" s="128"/>
      <c r="B55" s="70"/>
      <c r="C55" s="66"/>
      <c r="D55" s="66"/>
      <c r="E55" s="66"/>
      <c r="F55" s="67" t="str">
        <f t="shared" si="0"/>
        <v>-</v>
      </c>
      <c r="G55" s="68" t="str">
        <f>IF(ISBLANK(E55),"",IF(AND(OR(#REF!&gt;=2,#REF!&lt;=-2),OR((D55-E55)&gt;=100,(D55-E55)&lt;=-100)),"Bitte Begründung in dieser Zelle angeben",""))</f>
        <v/>
      </c>
    </row>
    <row r="56" spans="1:9" s="55" customFormat="1" ht="12.5" x14ac:dyDescent="0.25">
      <c r="A56" s="128"/>
      <c r="B56" s="70"/>
      <c r="C56" s="66"/>
      <c r="D56" s="66"/>
      <c r="E56" s="66"/>
      <c r="F56" s="67" t="str">
        <f t="shared" si="0"/>
        <v>-</v>
      </c>
      <c r="G56" s="68" t="str">
        <f>IF(ISBLANK(E56),"",IF(AND(OR(#REF!&gt;=2,#REF!&lt;=-2),OR((D56-E56)&gt;=100,(D56-E56)&lt;=-100)),"Bitte Begründung in dieser Zelle angeben",""))</f>
        <v/>
      </c>
    </row>
    <row r="57" spans="1:9" s="55" customFormat="1" ht="12.5" x14ac:dyDescent="0.25">
      <c r="A57" s="129"/>
      <c r="B57" s="82" t="s">
        <v>16</v>
      </c>
      <c r="C57" s="83">
        <f>SUM(C51:C56)</f>
        <v>1180</v>
      </c>
      <c r="D57" s="83">
        <f>SUM(D51:D56)</f>
        <v>1200</v>
      </c>
      <c r="E57" s="83">
        <f>SUM(E51:E56)</f>
        <v>1200</v>
      </c>
      <c r="F57" s="67">
        <f t="shared" si="0"/>
        <v>0</v>
      </c>
      <c r="G57" s="73"/>
    </row>
    <row r="58" spans="1:9" s="55" customFormat="1" ht="12.5" x14ac:dyDescent="0.25">
      <c r="C58" s="74"/>
      <c r="D58" s="74"/>
      <c r="E58" s="74"/>
      <c r="F58" s="74"/>
      <c r="G58" s="60"/>
    </row>
    <row r="59" spans="1:9" s="55" customFormat="1" ht="12.5" x14ac:dyDescent="0.25">
      <c r="B59" s="63" t="s">
        <v>21</v>
      </c>
      <c r="C59" s="74"/>
      <c r="D59" s="74"/>
      <c r="E59" s="74"/>
      <c r="F59" s="74"/>
      <c r="G59" s="60"/>
      <c r="H59" s="100" t="s">
        <v>48</v>
      </c>
      <c r="I59" s="95"/>
    </row>
    <row r="60" spans="1:9" s="55" customFormat="1" ht="12.5" x14ac:dyDescent="0.25">
      <c r="A60" s="119" t="s">
        <v>24</v>
      </c>
      <c r="B60" s="82" t="s">
        <v>29</v>
      </c>
      <c r="C60" s="66">
        <v>7500</v>
      </c>
      <c r="D60" s="66"/>
      <c r="E60" s="66">
        <v>7000</v>
      </c>
      <c r="F60" s="67" t="str">
        <f t="shared" si="0"/>
        <v>-</v>
      </c>
      <c r="G60" s="68"/>
      <c r="H60" s="101" t="s">
        <v>50</v>
      </c>
    </row>
    <row r="61" spans="1:9" s="55" customFormat="1" ht="12.5" x14ac:dyDescent="0.25">
      <c r="A61" s="119"/>
      <c r="B61" s="82" t="s">
        <v>30</v>
      </c>
      <c r="C61" s="66"/>
      <c r="D61" s="66"/>
      <c r="E61" s="66">
        <v>5000</v>
      </c>
      <c r="F61" s="67" t="str">
        <f t="shared" si="0"/>
        <v>-</v>
      </c>
      <c r="G61" s="102"/>
      <c r="H61" s="101" t="s">
        <v>105</v>
      </c>
    </row>
    <row r="62" spans="1:9" s="55" customFormat="1" ht="12.5" x14ac:dyDescent="0.25">
      <c r="A62" s="119"/>
      <c r="B62" s="82" t="s">
        <v>121</v>
      </c>
      <c r="C62" s="66"/>
      <c r="D62" s="66"/>
      <c r="E62" s="66"/>
      <c r="F62" s="67" t="str">
        <f t="shared" si="0"/>
        <v>-</v>
      </c>
      <c r="G62" s="102"/>
      <c r="H62" s="101"/>
    </row>
    <row r="63" spans="1:9" s="55" customFormat="1" ht="12.5" x14ac:dyDescent="0.25">
      <c r="A63" s="119"/>
      <c r="B63" s="82" t="s">
        <v>122</v>
      </c>
      <c r="C63" s="66">
        <v>1500</v>
      </c>
      <c r="D63" s="66"/>
      <c r="E63" s="66"/>
      <c r="F63" s="67" t="str">
        <f t="shared" si="0"/>
        <v>-</v>
      </c>
      <c r="G63" s="68" t="str">
        <f>IF(ISBLANK(E63),"",IF(AND(OR(#REF!&gt;=2,#REF!&lt;=-2),OR((D63-E63)&gt;=100,(D63-E63)&lt;=-100)),"Bitte Begründung in dieser Zelle angeben",""))</f>
        <v/>
      </c>
      <c r="H63" s="101"/>
    </row>
    <row r="64" spans="1:9" s="55" customFormat="1" ht="12.5" x14ac:dyDescent="0.25">
      <c r="A64" s="119"/>
      <c r="B64" s="82"/>
      <c r="C64" s="66"/>
      <c r="D64" s="66"/>
      <c r="E64" s="66"/>
      <c r="F64" s="67" t="str">
        <f t="shared" si="0"/>
        <v>-</v>
      </c>
      <c r="G64" s="68"/>
      <c r="H64" s="101"/>
    </row>
    <row r="65" spans="1:8" s="55" customFormat="1" ht="12.5" x14ac:dyDescent="0.25">
      <c r="A65" s="119"/>
      <c r="B65" s="82"/>
      <c r="C65" s="66"/>
      <c r="D65" s="66"/>
      <c r="E65" s="66"/>
      <c r="F65" s="67" t="str">
        <f t="shared" si="0"/>
        <v>-</v>
      </c>
      <c r="G65" s="68"/>
      <c r="H65" s="101"/>
    </row>
    <row r="66" spans="1:8" s="55" customFormat="1" ht="12.5" x14ac:dyDescent="0.25">
      <c r="A66" s="119"/>
      <c r="B66" s="82" t="s">
        <v>100</v>
      </c>
      <c r="C66" s="66">
        <v>78000</v>
      </c>
      <c r="D66" s="66"/>
      <c r="E66" s="66"/>
      <c r="F66" s="67" t="str">
        <f t="shared" si="0"/>
        <v>-</v>
      </c>
      <c r="G66" s="68" t="str">
        <f>IF(ISBLANK(E66),"",IF(AND(OR(#REF!&gt;=2,#REF!&lt;=-2),OR((D66-E66)&gt;=100,(D66-E66)&lt;=-100)),"Bitte Begründung in dieser Zelle angeben",""))</f>
        <v/>
      </c>
      <c r="H66" s="101"/>
    </row>
    <row r="67" spans="1:8" s="55" customFormat="1" ht="12.5" x14ac:dyDescent="0.25">
      <c r="A67" s="119"/>
      <c r="B67" s="82" t="s">
        <v>16</v>
      </c>
      <c r="C67" s="83">
        <f>SUM(C60:C66)</f>
        <v>87000</v>
      </c>
      <c r="D67" s="83">
        <f>SUM(D60:D66)</f>
        <v>0</v>
      </c>
      <c r="E67" s="83">
        <f>SUM(E60:E66)</f>
        <v>12000</v>
      </c>
      <c r="F67" s="67" t="str">
        <f t="shared" si="0"/>
        <v>-</v>
      </c>
      <c r="G67" s="73"/>
    </row>
    <row r="68" spans="1:8" s="55" customFormat="1" ht="12.5" x14ac:dyDescent="0.25">
      <c r="C68" s="74"/>
      <c r="D68" s="74"/>
      <c r="E68" s="74"/>
      <c r="F68" s="74"/>
      <c r="G68" s="60" t="str">
        <f>IF(ISBLANK(E68),"",IF(AND(OR(#REF!&gt;=2,#REF!&lt;=-2),OR((D68-E68)&gt;=1000,(D68-E68)&lt;=-1000)),"Bitte Begründung in dieser Zelle angeben",""))</f>
        <v/>
      </c>
    </row>
    <row r="69" spans="1:8" s="55" customFormat="1" ht="12.5" x14ac:dyDescent="0.25">
      <c r="B69" s="63" t="s">
        <v>25</v>
      </c>
      <c r="C69" s="74"/>
      <c r="D69" s="74"/>
      <c r="E69" s="74"/>
      <c r="F69" s="74"/>
      <c r="G69" s="60" t="str">
        <f>IF(ISBLANK(E69),"",IF(AND(OR(#REF!&gt;=2,#REF!&lt;=-2),OR((D69-E69)&gt;=1000,(D69-E69)&lt;=-1000)),"Bitte Begründung in dieser Zelle angeben",""))</f>
        <v/>
      </c>
    </row>
    <row r="70" spans="1:8" s="55" customFormat="1" ht="12.5" x14ac:dyDescent="0.25">
      <c r="B70" s="82" t="s">
        <v>16</v>
      </c>
      <c r="C70" s="83">
        <f>C57+C67</f>
        <v>88180</v>
      </c>
      <c r="D70" s="83">
        <f>D57+D67</f>
        <v>1200</v>
      </c>
      <c r="E70" s="83">
        <f>E57+E67</f>
        <v>13200</v>
      </c>
      <c r="F70" s="67">
        <f t="shared" si="0"/>
        <v>1000</v>
      </c>
      <c r="G70" s="73"/>
    </row>
    <row r="71" spans="1:8" s="55" customFormat="1" ht="12.5" x14ac:dyDescent="0.25">
      <c r="C71" s="74"/>
      <c r="D71" s="74"/>
      <c r="E71" s="74"/>
      <c r="F71" s="74"/>
      <c r="G71" s="60"/>
    </row>
    <row r="72" spans="1:8" s="55" customFormat="1" ht="25" x14ac:dyDescent="0.25">
      <c r="B72" s="80" t="s">
        <v>101</v>
      </c>
      <c r="C72" s="89">
        <f>C47-C70</f>
        <v>320</v>
      </c>
      <c r="D72" s="89">
        <f>D47-D70</f>
        <v>99590</v>
      </c>
      <c r="E72" s="89">
        <f>E47-E70</f>
        <v>107700</v>
      </c>
      <c r="F72" s="67">
        <f t="shared" si="0"/>
        <v>8.1433878903504251</v>
      </c>
      <c r="G72" s="73"/>
    </row>
  </sheetData>
  <sheetProtection algorithmName="SHA-512" hashValue="ikOszY7vOYBCNEZCMDGgWP8hr/WmTxlwuRHsBzl8BnrNoOC6P229xyXeXgrKCpaQj3cR4jBd/qHuMHlqtwF1YA==" saltValue="YCbUggaw6IIEqj4prs/fLw==" spinCount="100000" sheet="1" selectLockedCells="1" selectUnlockedCells="1"/>
  <mergeCells count="21">
    <mergeCell ref="A60:A67"/>
    <mergeCell ref="A15:B15"/>
    <mergeCell ref="A19:A41"/>
    <mergeCell ref="B5:G5"/>
    <mergeCell ref="C11:G11"/>
    <mergeCell ref="C12:G12"/>
    <mergeCell ref="C15:G15"/>
    <mergeCell ref="A51:A57"/>
    <mergeCell ref="A14:B14"/>
    <mergeCell ref="A12:B12"/>
    <mergeCell ref="A13:B13"/>
    <mergeCell ref="B1:G1"/>
    <mergeCell ref="B2:G2"/>
    <mergeCell ref="B4:G4"/>
    <mergeCell ref="B6:G6"/>
    <mergeCell ref="A11:B11"/>
    <mergeCell ref="B7:G7"/>
    <mergeCell ref="B8:G8"/>
    <mergeCell ref="B9:G9"/>
    <mergeCell ref="B10:G10"/>
    <mergeCell ref="B3:G3"/>
  </mergeCells>
  <conditionalFormatting sqref="D18">
    <cfRule type="containsBlanks" dxfId="1" priority="1">
      <formula>LEN(TRIM(D18))=0</formula>
    </cfRule>
  </conditionalFormatting>
  <printOptions horizontalCentered="1" verticalCentered="1"/>
  <pageMargins left="0.19685039370078741" right="0.19685039370078741" top="0.59055118110236227" bottom="0.59055118110236227" header="0.31496062992125984" footer="0.31496062992125984"/>
  <pageSetup paperSize="9" scale="81" fitToHeight="0" orientation="landscape" r:id="rId1"/>
  <headerFooter>
    <oddHeader>&amp;L&amp;A / &amp;D</oddHeader>
    <oddFooter>&amp;R&amp;P</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'|'!$B$71:$B$72</xm:f>
          </x14:formula1>
          <xm:sqref>D18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6" tint="0.39997558519241921"/>
    <pageSetUpPr fitToPage="1"/>
  </sheetPr>
  <dimension ref="A1:K76"/>
  <sheetViews>
    <sheetView zoomScaleNormal="100" workbookViewId="0">
      <pane ySplit="7" topLeftCell="A8" activePane="bottomLeft" state="frozen"/>
      <selection pane="bottomLeft" activeCell="E20" sqref="E20"/>
    </sheetView>
  </sheetViews>
  <sheetFormatPr baseColWidth="10" defaultColWidth="10.81640625" defaultRowHeight="14" x14ac:dyDescent="0.3"/>
  <cols>
    <col min="1" max="1" width="9.1796875" style="6" customWidth="1"/>
    <col min="2" max="2" width="60.26953125" style="24" customWidth="1"/>
    <col min="3" max="5" width="13.81640625" style="6" customWidth="1"/>
    <col min="6" max="6" width="12.7265625" style="6" customWidth="1"/>
    <col min="7" max="7" width="61.54296875" style="24" customWidth="1"/>
    <col min="8" max="16384" width="10.81640625" style="6"/>
  </cols>
  <sheetData>
    <row r="1" spans="1:11" x14ac:dyDescent="0.3">
      <c r="A1" s="141" t="s">
        <v>51</v>
      </c>
      <c r="B1" s="141"/>
      <c r="C1" s="132"/>
      <c r="D1" s="133"/>
      <c r="E1" s="133"/>
      <c r="F1" s="133"/>
      <c r="G1" s="134"/>
    </row>
    <row r="2" spans="1:11" ht="15" customHeight="1" x14ac:dyDescent="0.3">
      <c r="A2" s="146" t="s">
        <v>34</v>
      </c>
      <c r="B2" s="147"/>
      <c r="C2" s="103"/>
      <c r="D2" s="104"/>
      <c r="E2" s="104"/>
      <c r="F2" s="104"/>
      <c r="G2" s="105"/>
    </row>
    <row r="3" spans="1:11" x14ac:dyDescent="0.3">
      <c r="A3" s="141" t="s">
        <v>45</v>
      </c>
      <c r="B3" s="142"/>
      <c r="C3" s="143"/>
      <c r="D3" s="144"/>
      <c r="E3" s="144"/>
      <c r="F3" s="144"/>
      <c r="G3" s="145"/>
      <c r="J3" s="91" t="s">
        <v>46</v>
      </c>
      <c r="K3" s="91" t="s">
        <v>126</v>
      </c>
    </row>
    <row r="4" spans="1:11" x14ac:dyDescent="0.3">
      <c r="A4" s="141" t="s">
        <v>66</v>
      </c>
      <c r="B4" s="142" t="s">
        <v>66</v>
      </c>
      <c r="C4" s="132"/>
      <c r="D4" s="133"/>
      <c r="E4" s="133"/>
      <c r="F4" s="133"/>
      <c r="G4" s="134"/>
      <c r="J4" s="91" t="s">
        <v>67</v>
      </c>
      <c r="K4" s="91" t="s">
        <v>68</v>
      </c>
    </row>
    <row r="5" spans="1:11" x14ac:dyDescent="0.3">
      <c r="A5" s="141" t="s">
        <v>27</v>
      </c>
      <c r="B5" s="141"/>
      <c r="C5" s="132"/>
      <c r="D5" s="133"/>
      <c r="E5" s="133"/>
      <c r="F5" s="133"/>
      <c r="G5" s="134"/>
    </row>
    <row r="7" spans="1:11" ht="28" x14ac:dyDescent="0.3">
      <c r="C7" s="4" t="str">
        <f>"Ist "&amp;C5-2</f>
        <v>Ist -2</v>
      </c>
      <c r="D7" s="4" t="str">
        <f>IF(ISBLANK(D8),'|'!$B$74,D8&amp;" "&amp;C5-1)</f>
        <v>Auswählen ↓</v>
      </c>
      <c r="E7" s="4" t="str">
        <f>"Plan "&amp;C5</f>
        <v xml:space="preserve">Plan </v>
      </c>
      <c r="F7" s="4" t="s">
        <v>31</v>
      </c>
      <c r="G7" s="22" t="str">
        <f>"Begründung (wenn Abweichung gegenüber "&amp;D7&amp;" über 2% und EUR 1.000,-- ist)"</f>
        <v>Begründung (wenn Abweichung gegenüber Auswählen ↓ über 2% und EUR 1.000,-- ist)</v>
      </c>
    </row>
    <row r="8" spans="1:11" x14ac:dyDescent="0.3">
      <c r="B8" s="106" t="s">
        <v>13</v>
      </c>
      <c r="D8" s="5"/>
    </row>
    <row r="9" spans="1:11" x14ac:dyDescent="0.3">
      <c r="A9" s="136" t="s">
        <v>23</v>
      </c>
      <c r="B9" s="25" t="s">
        <v>0</v>
      </c>
      <c r="C9" s="26"/>
      <c r="D9" s="26"/>
      <c r="E9" s="26"/>
      <c r="F9" s="27" t="str">
        <f>IF(OR(D9=0,E9=0),"-",E9/D9*100-100)</f>
        <v>-</v>
      </c>
      <c r="G9" s="28"/>
      <c r="H9" s="9" t="str">
        <f>IF(ISBLANK(E9),"",IF(AND(OR(F9&gt;=2,F9&lt;=-2),OR((D9-E9)&gt;=1000,(D9-E9)&lt;=-1000)),IF(ISBLANK(G9),'|'!B$56,""),""))</f>
        <v/>
      </c>
    </row>
    <row r="10" spans="1:11" x14ac:dyDescent="0.3">
      <c r="A10" s="137"/>
      <c r="B10" s="25" t="s">
        <v>1</v>
      </c>
      <c r="C10" s="26"/>
      <c r="D10" s="26"/>
      <c r="E10" s="26"/>
      <c r="F10" s="27" t="str">
        <f t="shared" ref="F10:F76" si="0">IF(OR(D10=0,E10=0),"-",E10/D10*100-100)</f>
        <v>-</v>
      </c>
      <c r="G10" s="28"/>
      <c r="H10" s="9" t="str">
        <f>IF(ISBLANK(E10),"",IF(AND(OR(F10&gt;=2,F10&lt;=-2),OR((D10-E10)&gt;=1000,(D10-E10)&lt;=-1000)),IF(ISBLANK(G10),'|'!B$56,""),""))</f>
        <v/>
      </c>
    </row>
    <row r="11" spans="1:11" x14ac:dyDescent="0.3">
      <c r="A11" s="137"/>
      <c r="B11" s="25" t="s">
        <v>2</v>
      </c>
      <c r="C11" s="26"/>
      <c r="D11" s="26"/>
      <c r="E11" s="26"/>
      <c r="F11" s="27" t="str">
        <f t="shared" si="0"/>
        <v>-</v>
      </c>
      <c r="G11" s="28"/>
      <c r="H11" s="9" t="str">
        <f>IF(ISBLANK(E11),"",IF(AND(OR(F11&gt;=2,F11&lt;=-2),OR((D11-E11)&gt;=1000,(D11-E11)&lt;=-1000)),IF(ISBLANK(G11),'|'!B$56,""),""))</f>
        <v/>
      </c>
    </row>
    <row r="12" spans="1:11" x14ac:dyDescent="0.3">
      <c r="A12" s="137"/>
      <c r="B12" s="25" t="s">
        <v>3</v>
      </c>
      <c r="C12" s="26"/>
      <c r="D12" s="26"/>
      <c r="E12" s="26"/>
      <c r="F12" s="27" t="str">
        <f t="shared" si="0"/>
        <v>-</v>
      </c>
      <c r="G12" s="28"/>
      <c r="H12" s="9" t="str">
        <f>IF(ISBLANK(E12),"",IF(AND(OR(F12&gt;=2,F12&lt;=-2),OR((D12-E12)&gt;=1000,(D12-E12)&lt;=-1000)),IF(ISBLANK(G12),'|'!B$56,""),""))</f>
        <v/>
      </c>
    </row>
    <row r="13" spans="1:11" x14ac:dyDescent="0.3">
      <c r="A13" s="137"/>
      <c r="B13" s="25" t="s">
        <v>28</v>
      </c>
      <c r="C13" s="26"/>
      <c r="D13" s="26"/>
      <c r="E13" s="26"/>
      <c r="F13" s="27" t="str">
        <f t="shared" si="0"/>
        <v>-</v>
      </c>
      <c r="G13" s="28"/>
      <c r="H13" s="9" t="str">
        <f>IF(ISBLANK(E13),"",IF(AND(OR(F13&gt;=2,F13&lt;=-2),OR((D13-E13)&gt;=1000,(D13-E13)&lt;=-1000)),IF(ISBLANK(G13),'|'!B$56,""),""))</f>
        <v/>
      </c>
    </row>
    <row r="14" spans="1:11" x14ac:dyDescent="0.3">
      <c r="A14" s="137"/>
      <c r="B14" s="25" t="s">
        <v>4</v>
      </c>
      <c r="C14" s="26"/>
      <c r="D14" s="26"/>
      <c r="E14" s="26"/>
      <c r="F14" s="27" t="str">
        <f t="shared" si="0"/>
        <v>-</v>
      </c>
      <c r="G14" s="28"/>
      <c r="H14" s="9" t="str">
        <f>IF(ISBLANK(E14),"",IF(AND(OR(F14&gt;=2,F14&lt;=-2),OR((D14-E14)&gt;=1000,(D14-E14)&lt;=-1000)),IF(ISBLANK(G14),'|'!B$56,""),""))</f>
        <v/>
      </c>
    </row>
    <row r="15" spans="1:11" x14ac:dyDescent="0.3">
      <c r="A15" s="137"/>
      <c r="B15" s="25" t="s">
        <v>5</v>
      </c>
      <c r="C15" s="26"/>
      <c r="D15" s="26"/>
      <c r="E15" s="26"/>
      <c r="F15" s="27" t="str">
        <f t="shared" si="0"/>
        <v>-</v>
      </c>
      <c r="G15" s="28"/>
      <c r="H15" s="9" t="str">
        <f>IF(ISBLANK(E15),"",IF(AND(OR(F15&gt;=2,F15&lt;=-2),OR((D15-E15)&gt;=1000,(D15-E15)&lt;=-1000)),IF(ISBLANK(G15),'|'!B$56,""),""))</f>
        <v/>
      </c>
    </row>
    <row r="16" spans="1:11" x14ac:dyDescent="0.3">
      <c r="A16" s="137"/>
      <c r="B16" s="25" t="s">
        <v>44</v>
      </c>
      <c r="C16" s="26"/>
      <c r="D16" s="26"/>
      <c r="E16" s="26"/>
      <c r="F16" s="27" t="str">
        <f t="shared" si="0"/>
        <v>-</v>
      </c>
      <c r="G16" s="28"/>
      <c r="H16" s="9" t="str">
        <f>IF(ISBLANK(E16),"",IF(AND(OR(F16&gt;=2,F16&lt;=-2),OR((D16-E16)&gt;=1000,(D16-E16)&lt;=-1000)),IF(ISBLANK(G16),'|'!B$56,""),""))</f>
        <v/>
      </c>
    </row>
    <row r="17" spans="1:8" x14ac:dyDescent="0.3">
      <c r="A17" s="137"/>
      <c r="B17" s="25" t="s">
        <v>6</v>
      </c>
      <c r="C17" s="26"/>
      <c r="D17" s="26"/>
      <c r="E17" s="26"/>
      <c r="F17" s="27" t="str">
        <f t="shared" si="0"/>
        <v>-</v>
      </c>
      <c r="G17" s="28"/>
      <c r="H17" s="9" t="str">
        <f>IF(ISBLANK(E17),"",IF(AND(OR(F17&gt;=2,F17&lt;=-2),OR((D17-E17)&gt;=1000,(D17-E17)&lt;=-1000)),IF(ISBLANK(G17),'|'!B$56,""),""))</f>
        <v/>
      </c>
    </row>
    <row r="18" spans="1:8" x14ac:dyDescent="0.3">
      <c r="A18" s="137"/>
      <c r="B18" s="25" t="s">
        <v>26</v>
      </c>
      <c r="C18" s="26"/>
      <c r="D18" s="26"/>
      <c r="E18" s="26"/>
      <c r="F18" s="27" t="str">
        <f t="shared" si="0"/>
        <v>-</v>
      </c>
      <c r="G18" s="28"/>
      <c r="H18" s="9" t="str">
        <f>IF(ISBLANK(E18),"",IF(AND(OR(F18&gt;=2,F18&lt;=-2),OR((D18-E18)&gt;=1000,(D18-E18)&lt;=-1000)),IF(ISBLANK(G18),'|'!B$56,""),""))</f>
        <v/>
      </c>
    </row>
    <row r="19" spans="1:8" x14ac:dyDescent="0.3">
      <c r="A19" s="137"/>
      <c r="B19" s="25" t="s">
        <v>7</v>
      </c>
      <c r="C19" s="26"/>
      <c r="D19" s="26"/>
      <c r="E19" s="26"/>
      <c r="F19" s="27" t="str">
        <f t="shared" si="0"/>
        <v>-</v>
      </c>
      <c r="G19" s="28"/>
      <c r="H19" s="9" t="str">
        <f>IF(ISBLANK(E19),"",IF(AND(OR(F19&gt;=2,F19&lt;=-2),OR((D19-E19)&gt;=1000,(D19-E19)&lt;=-1000)),IF(ISBLANK(G19),'|'!B$56,""),""))</f>
        <v/>
      </c>
    </row>
    <row r="20" spans="1:8" x14ac:dyDescent="0.3">
      <c r="A20" s="137"/>
      <c r="B20" s="25" t="s">
        <v>8</v>
      </c>
      <c r="C20" s="26"/>
      <c r="D20" s="26"/>
      <c r="E20" s="26"/>
      <c r="F20" s="27" t="str">
        <f t="shared" si="0"/>
        <v>-</v>
      </c>
      <c r="G20" s="28"/>
      <c r="H20" s="9" t="str">
        <f>IF(ISBLANK(E20),"",IF(AND(OR(F20&gt;=2,F20&lt;=-2),OR((D20-E20)&gt;=1000,(D20-E20)&lt;=-1000)),IF(ISBLANK(G20),'|'!B$56,""),""))</f>
        <v/>
      </c>
    </row>
    <row r="21" spans="1:8" x14ac:dyDescent="0.3">
      <c r="A21" s="137"/>
      <c r="B21" s="25" t="s">
        <v>9</v>
      </c>
      <c r="C21" s="26"/>
      <c r="D21" s="26"/>
      <c r="E21" s="26"/>
      <c r="F21" s="27" t="str">
        <f t="shared" si="0"/>
        <v>-</v>
      </c>
      <c r="G21" s="28"/>
      <c r="H21" s="9" t="str">
        <f>IF(ISBLANK(E21),"",IF(AND(OR(F21&gt;=2,F21&lt;=-2),OR((D21-E21)&gt;=1000,(D21-E21)&lt;=-1000)),IF(ISBLANK(G21),'|'!B$56,""),""))</f>
        <v/>
      </c>
    </row>
    <row r="22" spans="1:8" x14ac:dyDescent="0.3">
      <c r="A22" s="137"/>
      <c r="B22" s="25" t="s">
        <v>11</v>
      </c>
      <c r="C22" s="26"/>
      <c r="D22" s="26"/>
      <c r="E22" s="26"/>
      <c r="F22" s="27" t="str">
        <f t="shared" si="0"/>
        <v>-</v>
      </c>
      <c r="G22" s="28"/>
      <c r="H22" s="9" t="str">
        <f>IF(ISBLANK(E22),"",IF(AND(OR(F22&gt;=2,F22&lt;=-2),OR((D22-E22)&gt;=1000,(D22-E22)&lt;=-1000)),IF(ISBLANK(G22),'|'!B$56,""),""))</f>
        <v/>
      </c>
    </row>
    <row r="23" spans="1:8" x14ac:dyDescent="0.3">
      <c r="A23" s="137"/>
      <c r="B23" s="25" t="s">
        <v>10</v>
      </c>
      <c r="C23" s="26"/>
      <c r="D23" s="26"/>
      <c r="E23" s="26"/>
      <c r="F23" s="27" t="str">
        <f t="shared" si="0"/>
        <v>-</v>
      </c>
      <c r="G23" s="28"/>
      <c r="H23" s="9" t="str">
        <f>IF(ISBLANK(E23),"",IF(AND(OR(F23&gt;=2,F23&lt;=-2),OR((D23-E23)&gt;=1000,(D23-E23)&lt;=-1000)),IF(ISBLANK(G23),'|'!B$56,""),""))</f>
        <v/>
      </c>
    </row>
    <row r="24" spans="1:8" ht="28" x14ac:dyDescent="0.3">
      <c r="A24" s="137"/>
      <c r="B24" s="25" t="s">
        <v>52</v>
      </c>
      <c r="C24" s="26"/>
      <c r="D24" s="26"/>
      <c r="E24" s="26"/>
      <c r="F24" s="27" t="str">
        <f t="shared" si="0"/>
        <v>-</v>
      </c>
      <c r="G24" s="28"/>
      <c r="H24" s="9" t="str">
        <f>IF(ISBLANK(E24),"",IF(AND(OR(F24&gt;=2,F24&lt;=-2),OR((D24-E24)&gt;=1000,(D24-E24)&lt;=-1000)),IF(ISBLANK(G24),'|'!B$56,""),""))</f>
        <v/>
      </c>
    </row>
    <row r="25" spans="1:8" x14ac:dyDescent="0.3">
      <c r="A25" s="137"/>
      <c r="B25" s="25" t="s">
        <v>53</v>
      </c>
      <c r="C25" s="26"/>
      <c r="D25" s="26"/>
      <c r="E25" s="26"/>
      <c r="F25" s="27" t="str">
        <f t="shared" si="0"/>
        <v>-</v>
      </c>
      <c r="G25" s="28"/>
      <c r="H25" s="9" t="str">
        <f>IF(ISBLANK(E25),"",IF(AND(OR(F25&gt;=2,F25&lt;=-2),OR((D25-E25)&gt;=1000,(D25-E25)&lt;=-1000)),IF(ISBLANK(G25),'|'!B$56,""),""))</f>
        <v/>
      </c>
    </row>
    <row r="26" spans="1:8" x14ac:dyDescent="0.3">
      <c r="A26" s="137"/>
      <c r="B26" s="29"/>
      <c r="C26" s="26"/>
      <c r="D26" s="26"/>
      <c r="E26" s="26"/>
      <c r="F26" s="27" t="str">
        <f t="shared" si="0"/>
        <v>-</v>
      </c>
      <c r="G26" s="28"/>
      <c r="H26" s="9" t="str">
        <f>IF(ISBLANK(E26),"",IF(AND(OR(F26&gt;=2,F26&lt;=-2),OR((D26-E26)&gt;=1000,(D26-E26)&lt;=-1000)),IF(ISBLANK(G26),'|'!B$56,""),""))</f>
        <v/>
      </c>
    </row>
    <row r="27" spans="1:8" x14ac:dyDescent="0.3">
      <c r="A27" s="137"/>
      <c r="B27" s="29"/>
      <c r="C27" s="26"/>
      <c r="D27" s="26"/>
      <c r="E27" s="26"/>
      <c r="F27" s="27" t="str">
        <f t="shared" si="0"/>
        <v>-</v>
      </c>
      <c r="G27" s="28"/>
      <c r="H27" s="9" t="str">
        <f>IF(ISBLANK(E27),"",IF(AND(OR(F27&gt;=2,F27&lt;=-2),OR((D27-E27)&gt;=1000,(D27-E27)&lt;=-1000)),IF(ISBLANK(G27),'|'!B$56,""),""))</f>
        <v/>
      </c>
    </row>
    <row r="28" spans="1:8" x14ac:dyDescent="0.3">
      <c r="A28" s="137"/>
      <c r="B28" s="29"/>
      <c r="C28" s="26"/>
      <c r="D28" s="26"/>
      <c r="E28" s="26"/>
      <c r="F28" s="27" t="str">
        <f t="shared" si="0"/>
        <v>-</v>
      </c>
      <c r="G28" s="28"/>
      <c r="H28" s="9" t="str">
        <f>IF(ISBLANK(E28),"",IF(AND(OR(F28&gt;=2,F28&lt;=-2),OR((D28-E28)&gt;=1000,(D28-E28)&lt;=-1000)),IF(ISBLANK(G28),'|'!B$56,""),""))</f>
        <v/>
      </c>
    </row>
    <row r="29" spans="1:8" x14ac:dyDescent="0.3">
      <c r="A29" s="137"/>
      <c r="B29" s="29"/>
      <c r="C29" s="26"/>
      <c r="D29" s="26"/>
      <c r="E29" s="26"/>
      <c r="F29" s="27" t="str">
        <f t="shared" si="0"/>
        <v>-</v>
      </c>
      <c r="G29" s="28"/>
      <c r="H29" s="9" t="str">
        <f>IF(ISBLANK(E29),"",IF(AND(OR(F29&gt;=2,F29&lt;=-2),OR((D29-E29)&gt;=1000,(D29-E29)&lt;=-1000)),IF(ISBLANK(G29),'|'!B$56,""),""))</f>
        <v/>
      </c>
    </row>
    <row r="30" spans="1:8" x14ac:dyDescent="0.3">
      <c r="A30" s="137"/>
      <c r="B30" s="29"/>
      <c r="C30" s="26"/>
      <c r="D30" s="26"/>
      <c r="E30" s="26"/>
      <c r="F30" s="27" t="str">
        <f t="shared" si="0"/>
        <v>-</v>
      </c>
      <c r="G30" s="28"/>
      <c r="H30" s="9" t="str">
        <f>IF(ISBLANK(E30),"",IF(AND(OR(F30&gt;=2,F30&lt;=-2),OR((D30-E30)&gt;=1000,(D30-E30)&lt;=-1000)),IF(ISBLANK(G30),'|'!B$56,""),""))</f>
        <v/>
      </c>
    </row>
    <row r="31" spans="1:8" x14ac:dyDescent="0.3">
      <c r="A31" s="137"/>
      <c r="B31" s="29"/>
      <c r="C31" s="26"/>
      <c r="D31" s="26"/>
      <c r="E31" s="26"/>
      <c r="F31" s="27" t="str">
        <f t="shared" si="0"/>
        <v>-</v>
      </c>
      <c r="G31" s="28"/>
      <c r="H31" s="9" t="str">
        <f>IF(ISBLANK(E31),"",IF(AND(OR(F31&gt;=2,F31&lt;=-2),OR((D31-E31)&gt;=1000,(D31-E31)&lt;=-1000)),IF(ISBLANK(G31),'|'!B$56,""),""))</f>
        <v/>
      </c>
    </row>
    <row r="32" spans="1:8" x14ac:dyDescent="0.3">
      <c r="A32" s="137"/>
      <c r="B32" s="29"/>
      <c r="C32" s="26"/>
      <c r="D32" s="26"/>
      <c r="E32" s="26"/>
      <c r="F32" s="27" t="str">
        <f t="shared" si="0"/>
        <v>-</v>
      </c>
      <c r="G32" s="28"/>
      <c r="H32" s="9" t="str">
        <f>IF(ISBLANK(E32),"",IF(AND(OR(F32&gt;=2,F32&lt;=-2),OR((D32-E32)&gt;=1000,(D32-E32)&lt;=-1000)),IF(ISBLANK(G32),'|'!B$56,""),""))</f>
        <v/>
      </c>
    </row>
    <row r="33" spans="1:8" x14ac:dyDescent="0.3">
      <c r="A33" s="137"/>
      <c r="B33" s="29"/>
      <c r="C33" s="26"/>
      <c r="D33" s="26"/>
      <c r="E33" s="26"/>
      <c r="F33" s="27" t="str">
        <f t="shared" si="0"/>
        <v>-</v>
      </c>
      <c r="G33" s="28"/>
      <c r="H33" s="9" t="str">
        <f>IF(ISBLANK(E33),"",IF(AND(OR(F33&gt;=2,F33&lt;=-2),OR((D33-E33)&gt;=1000,(D33-E33)&lt;=-1000)),IF(ISBLANK(G33),'|'!B$56,""),""))</f>
        <v/>
      </c>
    </row>
    <row r="34" spans="1:8" x14ac:dyDescent="0.3">
      <c r="A34" s="137"/>
      <c r="B34" s="29"/>
      <c r="C34" s="26"/>
      <c r="D34" s="26"/>
      <c r="E34" s="26"/>
      <c r="F34" s="27" t="str">
        <f t="shared" si="0"/>
        <v>-</v>
      </c>
      <c r="G34" s="28"/>
      <c r="H34" s="9" t="str">
        <f>IF(ISBLANK(E34),"",IF(AND(OR(F34&gt;=2,F34&lt;=-2),OR((D34-E34)&gt;=1000,(D34-E34)&lt;=-1000)),IF(ISBLANK(G34),'|'!B$56,""),""))</f>
        <v/>
      </c>
    </row>
    <row r="35" spans="1:8" x14ac:dyDescent="0.3">
      <c r="A35" s="137"/>
      <c r="B35" s="29"/>
      <c r="C35" s="26"/>
      <c r="D35" s="26"/>
      <c r="E35" s="26"/>
      <c r="F35" s="27" t="str">
        <f t="shared" si="0"/>
        <v>-</v>
      </c>
      <c r="G35" s="28"/>
      <c r="H35" s="9" t="str">
        <f>IF(ISBLANK(E35),"",IF(AND(OR(F35&gt;=2,F35&lt;=-2),OR((D35-E35)&gt;=1000,(D35-E35)&lt;=-1000)),IF(ISBLANK(G35),'|'!B$56,""),""))</f>
        <v/>
      </c>
    </row>
    <row r="36" spans="1:8" x14ac:dyDescent="0.3">
      <c r="A36" s="137"/>
      <c r="B36" s="29"/>
      <c r="C36" s="26"/>
      <c r="D36" s="26"/>
      <c r="E36" s="26"/>
      <c r="F36" s="27" t="str">
        <f t="shared" si="0"/>
        <v>-</v>
      </c>
      <c r="G36" s="28"/>
      <c r="H36" s="9" t="str">
        <f>IF(ISBLANK(E36),"",IF(AND(OR(F36&gt;=2,F36&lt;=-2),OR((D36-E36)&gt;=1000,(D36-E36)&lt;=-1000)),IF(ISBLANK(G36),'|'!B$56,""),""))</f>
        <v/>
      </c>
    </row>
    <row r="37" spans="1:8" x14ac:dyDescent="0.3">
      <c r="A37" s="137"/>
      <c r="B37" s="29"/>
      <c r="C37" s="26"/>
      <c r="D37" s="26"/>
      <c r="E37" s="26"/>
      <c r="F37" s="27" t="str">
        <f t="shared" si="0"/>
        <v>-</v>
      </c>
      <c r="G37" s="28"/>
      <c r="H37" s="9" t="str">
        <f>IF(ISBLANK(E37),"",IF(AND(OR(F37&gt;=2,F37&lt;=-2),OR((D37-E37)&gt;=1000,(D37-E37)&lt;=-1000)),IF(ISBLANK(G37),'|'!B$56,""),""))</f>
        <v/>
      </c>
    </row>
    <row r="38" spans="1:8" x14ac:dyDescent="0.3">
      <c r="A38" s="137"/>
      <c r="B38" s="29"/>
      <c r="C38" s="26"/>
      <c r="D38" s="26"/>
      <c r="E38" s="26"/>
      <c r="F38" s="27" t="str">
        <f t="shared" si="0"/>
        <v>-</v>
      </c>
      <c r="G38" s="28"/>
      <c r="H38" s="9" t="str">
        <f>IF(ISBLANK(E38),"",IF(AND(OR(F38&gt;=2,F38&lt;=-2),OR((D38-E38)&gt;=1000,(D38-E38)&lt;=-1000)),IF(ISBLANK(G38),'|'!B$56,""),""))</f>
        <v/>
      </c>
    </row>
    <row r="39" spans="1:8" x14ac:dyDescent="0.3">
      <c r="A39" s="137"/>
      <c r="B39" s="29"/>
      <c r="C39" s="26"/>
      <c r="D39" s="26"/>
      <c r="E39" s="26"/>
      <c r="F39" s="27" t="str">
        <f t="shared" si="0"/>
        <v>-</v>
      </c>
      <c r="G39" s="28"/>
      <c r="H39" s="9" t="str">
        <f>IF(ISBLANK(E39),"",IF(AND(OR(F39&gt;=2,F39&lt;=-2),OR((D39-E39)&gt;=1000,(D39-E39)&lt;=-1000)),IF(ISBLANK(G39),'|'!B$56,""),""))</f>
        <v/>
      </c>
    </row>
    <row r="40" spans="1:8" x14ac:dyDescent="0.3">
      <c r="A40" s="137"/>
      <c r="B40" s="29"/>
      <c r="C40" s="26"/>
      <c r="D40" s="26"/>
      <c r="E40" s="26"/>
      <c r="F40" s="27" t="str">
        <f t="shared" si="0"/>
        <v>-</v>
      </c>
      <c r="G40" s="28"/>
      <c r="H40" s="9" t="str">
        <f>IF(ISBLANK(E40),"",IF(AND(OR(F40&gt;=2,F40&lt;=-2),OR((D40-E40)&gt;=1000,(D40-E40)&lt;=-1000)),IF(ISBLANK(G40),'|'!B$56,""),""))</f>
        <v/>
      </c>
    </row>
    <row r="41" spans="1:8" x14ac:dyDescent="0.3">
      <c r="A41" s="137"/>
      <c r="B41" s="107" t="s">
        <v>12</v>
      </c>
      <c r="C41" s="31">
        <f ca="1">SUM(C9:OFFSET(C41,-1,0))</f>
        <v>0</v>
      </c>
      <c r="D41" s="31">
        <f ca="1">SUM(D9:OFFSET(D41,-1,0))</f>
        <v>0</v>
      </c>
      <c r="E41" s="31">
        <f ca="1">SUM(E9:OFFSET(E41,-1,0))</f>
        <v>0</v>
      </c>
      <c r="F41" s="27" t="str">
        <f t="shared" ca="1" si="0"/>
        <v>-</v>
      </c>
      <c r="G41" s="32"/>
      <c r="H41" s="9"/>
    </row>
    <row r="42" spans="1:8" x14ac:dyDescent="0.3">
      <c r="C42" s="33"/>
      <c r="D42" s="33"/>
      <c r="E42" s="33"/>
      <c r="F42" s="33"/>
      <c r="H42" s="9"/>
    </row>
    <row r="43" spans="1:8" x14ac:dyDescent="0.3">
      <c r="A43" s="35"/>
      <c r="B43" s="106" t="s">
        <v>14</v>
      </c>
      <c r="C43" s="33"/>
      <c r="D43" s="33"/>
      <c r="E43" s="33"/>
      <c r="F43" s="33"/>
      <c r="H43" s="9"/>
    </row>
    <row r="44" spans="1:8" x14ac:dyDescent="0.3">
      <c r="A44" s="36"/>
      <c r="B44" s="107" t="s">
        <v>12</v>
      </c>
      <c r="C44" s="26"/>
      <c r="D44" s="26"/>
      <c r="E44" s="26"/>
      <c r="F44" s="27" t="str">
        <f t="shared" si="0"/>
        <v>-</v>
      </c>
      <c r="G44" s="28"/>
      <c r="H44" s="9" t="str">
        <f>IF(ISBLANK(E44),"",IF(AND(OR(F44&gt;=2,F44&lt;=-2),OR((D44-E44)&gt;=1000,(D44-E44)&lt;=-1000)),IF(ISBLANK(G44),'|'!B$56,""),""))</f>
        <v/>
      </c>
    </row>
    <row r="45" spans="1:8" x14ac:dyDescent="0.3">
      <c r="C45" s="33"/>
      <c r="D45" s="33"/>
      <c r="E45" s="33"/>
      <c r="F45" s="33"/>
      <c r="H45" s="9"/>
    </row>
    <row r="46" spans="1:8" x14ac:dyDescent="0.3">
      <c r="B46" s="106" t="s">
        <v>15</v>
      </c>
      <c r="C46" s="33"/>
      <c r="D46" s="33"/>
      <c r="E46" s="33"/>
      <c r="F46" s="33"/>
      <c r="H46" s="9"/>
    </row>
    <row r="47" spans="1:8" x14ac:dyDescent="0.3">
      <c r="B47" s="107" t="s">
        <v>16</v>
      </c>
      <c r="C47" s="31">
        <f ca="1">C41+C44</f>
        <v>0</v>
      </c>
      <c r="D47" s="31">
        <f ca="1">D41+D44</f>
        <v>0</v>
      </c>
      <c r="E47" s="31">
        <f ca="1">E41+E44</f>
        <v>0</v>
      </c>
      <c r="F47" s="27" t="str">
        <f t="shared" ca="1" si="0"/>
        <v>-</v>
      </c>
      <c r="G47" s="32"/>
      <c r="H47" s="9"/>
    </row>
    <row r="48" spans="1:8" x14ac:dyDescent="0.3">
      <c r="C48" s="33"/>
      <c r="D48" s="33"/>
      <c r="E48" s="33"/>
      <c r="F48" s="33"/>
      <c r="H48" s="9"/>
    </row>
    <row r="49" spans="1:11" x14ac:dyDescent="0.3">
      <c r="C49" s="33"/>
      <c r="D49" s="33"/>
      <c r="E49" s="33"/>
      <c r="F49" s="33"/>
      <c r="H49" s="9"/>
    </row>
    <row r="50" spans="1:11" x14ac:dyDescent="0.3">
      <c r="B50" s="106" t="s">
        <v>58</v>
      </c>
      <c r="C50" s="33"/>
      <c r="D50" s="33"/>
      <c r="E50" s="33"/>
      <c r="F50" s="33"/>
      <c r="H50" s="9"/>
    </row>
    <row r="51" spans="1:11" x14ac:dyDescent="0.3">
      <c r="A51" s="138" t="s">
        <v>24</v>
      </c>
      <c r="B51" s="39" t="s">
        <v>19</v>
      </c>
      <c r="C51" s="26"/>
      <c r="D51" s="26"/>
      <c r="E51" s="26"/>
      <c r="F51" s="40" t="str">
        <f t="shared" si="0"/>
        <v>-</v>
      </c>
      <c r="G51" s="28"/>
      <c r="H51" s="9" t="str">
        <f>IF(ISBLANK(E51),"",IF(AND(OR(F51&gt;=2,F51&lt;=-2),OR((D51-E51)&gt;=1000,(D51-E51)&lt;=-1000)),IF(ISBLANK(G51),'|'!B$56,""),""))</f>
        <v/>
      </c>
    </row>
    <row r="52" spans="1:11" x14ac:dyDescent="0.3">
      <c r="A52" s="139"/>
      <c r="B52" s="39" t="s">
        <v>17</v>
      </c>
      <c r="C52" s="26"/>
      <c r="D52" s="26"/>
      <c r="E52" s="26"/>
      <c r="F52" s="40" t="str">
        <f t="shared" si="0"/>
        <v>-</v>
      </c>
      <c r="G52" s="28"/>
      <c r="H52" s="9" t="str">
        <f>IF(ISBLANK(E52),"",IF(AND(OR(F52&gt;=2,F52&lt;=-2),OR((D52-E52)&gt;=1000,(D52-E52)&lt;=-1000)),IF(ISBLANK(G52),'|'!B$56,""),""))</f>
        <v/>
      </c>
    </row>
    <row r="53" spans="1:11" x14ac:dyDescent="0.3">
      <c r="A53" s="139"/>
      <c r="B53" s="39" t="s">
        <v>18</v>
      </c>
      <c r="C53" s="26"/>
      <c r="D53" s="26"/>
      <c r="E53" s="26"/>
      <c r="F53" s="40" t="str">
        <f t="shared" si="0"/>
        <v>-</v>
      </c>
      <c r="G53" s="28"/>
      <c r="H53" s="9" t="str">
        <f>IF(ISBLANK(E53),"",IF(AND(OR(F53&gt;=2,F53&lt;=-2),OR((D53-E53)&gt;=1000,(D53-E53)&lt;=-1000)),IF(ISBLANK(G53),'|'!B$56,""),""))</f>
        <v/>
      </c>
    </row>
    <row r="54" spans="1:11" x14ac:dyDescent="0.3">
      <c r="A54" s="139"/>
      <c r="B54" s="39" t="s">
        <v>32</v>
      </c>
      <c r="C54" s="26"/>
      <c r="D54" s="26"/>
      <c r="E54" s="26"/>
      <c r="F54" s="40" t="str">
        <f t="shared" si="0"/>
        <v>-</v>
      </c>
      <c r="G54" s="28"/>
      <c r="H54" s="9" t="str">
        <f>IF(ISBLANK(E54),"",IF(AND(OR(F54&gt;=2,F54&lt;=-2),OR((D54-E54)&gt;=1000,(D54-E54)&lt;=-1000)),IF(ISBLANK(G54),'|'!B$56,""),""))</f>
        <v/>
      </c>
    </row>
    <row r="55" spans="1:11" x14ac:dyDescent="0.3">
      <c r="A55" s="139"/>
      <c r="B55" s="29"/>
      <c r="C55" s="26"/>
      <c r="D55" s="26"/>
      <c r="E55" s="26"/>
      <c r="F55" s="40" t="str">
        <f t="shared" si="0"/>
        <v>-</v>
      </c>
      <c r="G55" s="28"/>
      <c r="H55" s="9" t="str">
        <f>IF(ISBLANK(E55),"",IF(AND(OR(F55&gt;=2,F55&lt;=-2),OR((D55-E55)&gt;=1000,(D55-E55)&lt;=-1000)),IF(ISBLANK(G55),'|'!B$56,""),""))</f>
        <v/>
      </c>
    </row>
    <row r="56" spans="1:11" x14ac:dyDescent="0.3">
      <c r="A56" s="139"/>
      <c r="B56" s="29"/>
      <c r="C56" s="26"/>
      <c r="D56" s="26"/>
      <c r="E56" s="26"/>
      <c r="F56" s="40" t="str">
        <f t="shared" si="0"/>
        <v>-</v>
      </c>
      <c r="G56" s="28"/>
      <c r="H56" s="9" t="str">
        <f>IF(ISBLANK(E56),"",IF(AND(OR(F56&gt;=2,F56&lt;=-2),OR((D56-E56)&gt;=1000,(D56-E56)&lt;=-1000)),IF(ISBLANK(G56),'|'!B$56,""),""))</f>
        <v/>
      </c>
    </row>
    <row r="57" spans="1:11" x14ac:dyDescent="0.3">
      <c r="A57" s="139"/>
      <c r="B57" s="29"/>
      <c r="C57" s="26"/>
      <c r="D57" s="26"/>
      <c r="E57" s="26"/>
      <c r="F57" s="40" t="str">
        <f t="shared" si="0"/>
        <v>-</v>
      </c>
      <c r="G57" s="28"/>
      <c r="H57" s="9" t="str">
        <f>IF(ISBLANK(E57),"",IF(AND(OR(F57&gt;=2,F57&lt;=-2),OR((D57-E57)&gt;=1000,(D57-E57)&lt;=-1000)),IF(ISBLANK(G57),'|'!B$56,""),""))</f>
        <v/>
      </c>
    </row>
    <row r="58" spans="1:11" x14ac:dyDescent="0.3">
      <c r="A58" s="139"/>
      <c r="B58" s="29"/>
      <c r="C58" s="26"/>
      <c r="D58" s="26"/>
      <c r="E58" s="26"/>
      <c r="F58" s="40" t="str">
        <f t="shared" si="0"/>
        <v>-</v>
      </c>
      <c r="G58" s="28"/>
      <c r="H58" s="9" t="str">
        <f>IF(ISBLANK(E58),"",IF(AND(OR(F58&gt;=2,F58&lt;=-2),OR((D58-E58)&gt;=1000,(D58-E58)&lt;=-1000)),IF(ISBLANK(G58),'|'!B$56,""),""))</f>
        <v/>
      </c>
    </row>
    <row r="59" spans="1:11" x14ac:dyDescent="0.3">
      <c r="A59" s="140"/>
      <c r="B59" s="50" t="s">
        <v>16</v>
      </c>
      <c r="C59" s="43">
        <f ca="1">SUM(C51:OFFSET(C59,-1,0))</f>
        <v>0</v>
      </c>
      <c r="D59" s="43">
        <f ca="1">SUM(D51:OFFSET(D59,-1,0))</f>
        <v>0</v>
      </c>
      <c r="E59" s="43">
        <f ca="1">SUM(E51:OFFSET(E59,-1,0))</f>
        <v>0</v>
      </c>
      <c r="F59" s="40" t="str">
        <f t="shared" ca="1" si="0"/>
        <v>-</v>
      </c>
      <c r="G59" s="32"/>
      <c r="H59" s="9"/>
    </row>
    <row r="60" spans="1:11" x14ac:dyDescent="0.3">
      <c r="C60" s="33"/>
      <c r="D60" s="33"/>
      <c r="E60" s="33"/>
      <c r="F60" s="33" t="str">
        <f t="shared" si="0"/>
        <v>-</v>
      </c>
    </row>
    <row r="61" spans="1:11" x14ac:dyDescent="0.3">
      <c r="B61" s="106" t="s">
        <v>59</v>
      </c>
      <c r="C61" s="33"/>
      <c r="D61" s="33"/>
      <c r="E61" s="33"/>
      <c r="F61" s="33" t="str">
        <f t="shared" si="0"/>
        <v>-</v>
      </c>
      <c r="H61" s="92" t="s">
        <v>48</v>
      </c>
    </row>
    <row r="62" spans="1:11" x14ac:dyDescent="0.3">
      <c r="A62" s="135" t="s">
        <v>24</v>
      </c>
      <c r="B62" s="39" t="s">
        <v>33</v>
      </c>
      <c r="C62" s="26"/>
      <c r="D62" s="26"/>
      <c r="E62" s="26"/>
      <c r="F62" s="40" t="str">
        <f t="shared" si="0"/>
        <v>-</v>
      </c>
      <c r="G62" s="28"/>
      <c r="H62" s="93"/>
      <c r="I62" s="9" t="str">
        <f>IF(ISBLANK(E62),"",IF(AND(OR(F62&gt;=2,F62&lt;=-2),OR((D62-E62)&gt;=1000,(D62-E62)&lt;=-1000)),IF(ISBLANK(G62),IF(ISBLANK(H62),'|'!B$57,'|'!B$56),IF(ISBLANK(E62),"",IF(ISBLANK(H62),'|'!B$58,""))),IF(ISBLANK(H62),'|'!B$58,"")))</f>
        <v/>
      </c>
      <c r="J62" s="91" t="s">
        <v>105</v>
      </c>
      <c r="K62" s="91"/>
    </row>
    <row r="63" spans="1:11" x14ac:dyDescent="0.3">
      <c r="A63" s="135"/>
      <c r="B63" s="39" t="s">
        <v>115</v>
      </c>
      <c r="C63" s="26"/>
      <c r="D63" s="26"/>
      <c r="E63" s="26"/>
      <c r="F63" s="40" t="str">
        <f t="shared" si="0"/>
        <v>-</v>
      </c>
      <c r="G63" s="28"/>
      <c r="H63" s="93"/>
      <c r="I63" s="9" t="str">
        <f>IF(ISBLANK(E63),"",IF(AND(OR(F63&gt;=2,F63&lt;=-2),OR((D63-E63)&gt;=1000,(D63-E63)&lt;=-1000)),IF(ISBLANK(G63),IF(ISBLANK(H63),'|'!B$57,'|'!B$56),IF(ISBLANK(E63),"",IF(ISBLANK(H63),'|'!B$58,""))),IF(ISBLANK(H63),'|'!B$58,"")))</f>
        <v/>
      </c>
      <c r="J63" s="91" t="s">
        <v>50</v>
      </c>
    </row>
    <row r="64" spans="1:11" ht="25" x14ac:dyDescent="0.3">
      <c r="A64" s="135"/>
      <c r="B64" s="39" t="s">
        <v>116</v>
      </c>
      <c r="C64" s="26"/>
      <c r="D64" s="26"/>
      <c r="E64" s="26"/>
      <c r="F64" s="40" t="str">
        <f t="shared" si="0"/>
        <v>-</v>
      </c>
      <c r="G64" s="28"/>
      <c r="H64" s="93"/>
      <c r="I64" s="9" t="str">
        <f>IF(ISBLANK(E64),"",IF(AND(OR(F64&gt;=2,F64&lt;=-2),OR((D64-E64)&gt;=1000,(D64-E64)&lt;=-1000)),IF(ISBLANK(G64),IF(ISBLANK(H64),'|'!B$57,'|'!B$56),IF(ISBLANK(E64),"",IF(ISBLANK(H64),'|'!B$58,""))),IF(ISBLANK(H64),'|'!B$58,"")))</f>
        <v/>
      </c>
      <c r="J64" s="91" t="s">
        <v>104</v>
      </c>
    </row>
    <row r="65" spans="1:9" x14ac:dyDescent="0.3">
      <c r="A65" s="135"/>
      <c r="B65" s="39" t="s">
        <v>117</v>
      </c>
      <c r="C65" s="26"/>
      <c r="D65" s="26"/>
      <c r="E65" s="26"/>
      <c r="F65" s="40" t="str">
        <f t="shared" si="0"/>
        <v>-</v>
      </c>
      <c r="G65" s="28"/>
      <c r="H65" s="93"/>
      <c r="I65" s="9" t="str">
        <f>IF(ISBLANK(E65),"",IF(AND(OR(F65&gt;=2,F65&lt;=-2),OR((D65-E65)&gt;=1000,(D65-E65)&lt;=-1000)),IF(ISBLANK(G65),IF(ISBLANK(H65),'|'!B$57,'|'!B$56),IF(ISBLANK(E65),"",IF(ISBLANK(H65),'|'!B$58,""))),IF(ISBLANK(H65),'|'!B$58,"")))</f>
        <v/>
      </c>
    </row>
    <row r="66" spans="1:9" x14ac:dyDescent="0.3">
      <c r="A66" s="135"/>
      <c r="B66" s="29"/>
      <c r="C66" s="26"/>
      <c r="D66" s="26"/>
      <c r="E66" s="26"/>
      <c r="F66" s="40" t="str">
        <f t="shared" si="0"/>
        <v>-</v>
      </c>
      <c r="G66" s="28"/>
      <c r="H66" s="93"/>
      <c r="I66" s="9" t="str">
        <f>IF(ISBLANK(E66),"",IF(AND(OR(F66&gt;=2,F66&lt;=-2),OR((D66-E66)&gt;=1000,(D66-E66)&lt;=-1000)),IF(ISBLANK(G66),IF(ISBLANK(H66),'|'!B$57,'|'!B$56),IF(ISBLANK(E66),"",IF(ISBLANK(H66),'|'!B$58,""))),IF(ISBLANK(H66),'|'!B$58,"")))</f>
        <v/>
      </c>
    </row>
    <row r="67" spans="1:9" x14ac:dyDescent="0.3">
      <c r="A67" s="135"/>
      <c r="B67" s="29"/>
      <c r="C67" s="26"/>
      <c r="D67" s="26"/>
      <c r="E67" s="26"/>
      <c r="F67" s="40" t="str">
        <f t="shared" si="0"/>
        <v>-</v>
      </c>
      <c r="G67" s="28"/>
      <c r="H67" s="93"/>
      <c r="I67" s="9" t="str">
        <f>IF(ISBLANK(E67),"",IF(AND(OR(F67&gt;=2,F67&lt;=-2),OR((D67-E67)&gt;=1000,(D67-E67)&lt;=-1000)),IF(ISBLANK(G67),IF(ISBLANK(H67),'|'!B$57,'|'!B$56),IF(ISBLANK(E67),"",IF(ISBLANK(H67),'|'!B$58,""))),IF(ISBLANK(H67),'|'!B$58,"")))</f>
        <v/>
      </c>
    </row>
    <row r="68" spans="1:9" x14ac:dyDescent="0.3">
      <c r="A68" s="135"/>
      <c r="B68" s="29"/>
      <c r="C68" s="26"/>
      <c r="D68" s="26"/>
      <c r="E68" s="26"/>
      <c r="F68" s="40" t="str">
        <f t="shared" si="0"/>
        <v>-</v>
      </c>
      <c r="G68" s="28"/>
      <c r="H68" s="93"/>
      <c r="I68" s="9" t="str">
        <f>IF(ISBLANK(E68),"",IF(AND(OR(F68&gt;=2,F68&lt;=-2),OR((D68-E68)&gt;=1000,(D68-E68)&lt;=-1000)),IF(ISBLANK(G68),IF(ISBLANK(H68),'|'!B$57,'|'!B$56),IF(ISBLANK(E68),"",IF(ISBLANK(H68),'|'!B$58,""))),IF(ISBLANK(H68),'|'!B$58,"")))</f>
        <v/>
      </c>
    </row>
    <row r="69" spans="1:9" x14ac:dyDescent="0.3">
      <c r="A69" s="135"/>
      <c r="B69" s="29"/>
      <c r="C69" s="26"/>
      <c r="D69" s="26"/>
      <c r="E69" s="26"/>
      <c r="F69" s="40" t="str">
        <f t="shared" si="0"/>
        <v>-</v>
      </c>
      <c r="G69" s="28"/>
      <c r="H69" s="93"/>
      <c r="I69" s="9" t="str">
        <f>IF(ISBLANK(E69),"",IF(AND(OR(F69&gt;=2,F69&lt;=-2),OR((D69-E69)&gt;=1000,(D69-E69)&lt;=-1000)),IF(ISBLANK(G69),IF(ISBLANK(H69),'|'!B$57,'|'!B$56),IF(ISBLANK(E69),"",IF(ISBLANK(H69),'|'!B$58,""))),IF(ISBLANK(H69),'|'!B$58,"")))</f>
        <v/>
      </c>
    </row>
    <row r="70" spans="1:9" x14ac:dyDescent="0.3">
      <c r="A70" s="135"/>
      <c r="B70" s="39" t="s">
        <v>100</v>
      </c>
      <c r="C70" s="26"/>
      <c r="D70" s="26"/>
      <c r="E70" s="94" t="str">
        <f>IF(OR(ISBLANK(C70),ISBLANK(D70)), '|'!B$55,"")</f>
        <v>&lt;- Bitte Ausfüllen bei IST-Zahlen</v>
      </c>
      <c r="F70" s="94"/>
      <c r="G70" s="94"/>
      <c r="I70" s="9"/>
    </row>
    <row r="71" spans="1:9" x14ac:dyDescent="0.3">
      <c r="A71" s="135"/>
      <c r="B71" s="50" t="s">
        <v>16</v>
      </c>
      <c r="C71" s="43">
        <f ca="1">SUM(C62:OFFSET(C71,-1,0))</f>
        <v>0</v>
      </c>
      <c r="D71" s="43">
        <f ca="1">SUM(D62:OFFSET(D71,-1,0))</f>
        <v>0</v>
      </c>
      <c r="E71" s="43">
        <f ca="1">SUM(E62:OFFSET(E71,-1,0))</f>
        <v>0</v>
      </c>
      <c r="F71" s="40" t="str">
        <f t="shared" ca="1" si="0"/>
        <v>-</v>
      </c>
      <c r="G71" s="32"/>
    </row>
    <row r="72" spans="1:9" x14ac:dyDescent="0.3">
      <c r="C72" s="33"/>
      <c r="D72" s="33"/>
      <c r="E72" s="33"/>
      <c r="F72" s="33"/>
    </row>
    <row r="73" spans="1:9" x14ac:dyDescent="0.3">
      <c r="B73" s="106" t="s">
        <v>25</v>
      </c>
      <c r="C73" s="33"/>
      <c r="D73" s="33"/>
      <c r="E73" s="33"/>
      <c r="F73" s="33"/>
    </row>
    <row r="74" spans="1:9" x14ac:dyDescent="0.3">
      <c r="B74" s="50" t="s">
        <v>16</v>
      </c>
      <c r="C74" s="43">
        <f ca="1">C59+C71</f>
        <v>0</v>
      </c>
      <c r="D74" s="43">
        <f ca="1">D59+D71</f>
        <v>0</v>
      </c>
      <c r="E74" s="43">
        <f ca="1">E59+E71</f>
        <v>0</v>
      </c>
      <c r="F74" s="40" t="str">
        <f t="shared" ca="1" si="0"/>
        <v>-</v>
      </c>
      <c r="G74" s="32"/>
    </row>
    <row r="75" spans="1:9" x14ac:dyDescent="0.3">
      <c r="C75" s="33"/>
      <c r="D75" s="33"/>
      <c r="E75" s="33"/>
      <c r="F75" s="33"/>
    </row>
    <row r="76" spans="1:9" ht="28" x14ac:dyDescent="0.3">
      <c r="B76" s="50" t="s">
        <v>101</v>
      </c>
      <c r="C76" s="47">
        <f ca="1">C47-C74</f>
        <v>0</v>
      </c>
      <c r="D76" s="47">
        <f ca="1">D47-D74</f>
        <v>0</v>
      </c>
      <c r="E76" s="47">
        <f ca="1">E47-E74</f>
        <v>0</v>
      </c>
      <c r="F76" s="40" t="str">
        <f t="shared" ca="1" si="0"/>
        <v>-</v>
      </c>
      <c r="G76" s="32"/>
    </row>
  </sheetData>
  <sheetProtection algorithmName="SHA-512" hashValue="loMxJzSym0UE0w/IlMW8yiuIr3+8VvBfxjMKp4H6gr5VpFjqWEV96QnDQ1rVlvzahhlW8EXyR/Lo4XYLvRS7Tg==" saltValue="3oMSmVhhCBms1M1DpfZ0Aw==" spinCount="100000" sheet="1" objects="1" scenarios="1"/>
  <mergeCells count="12">
    <mergeCell ref="C4:G4"/>
    <mergeCell ref="C1:G1"/>
    <mergeCell ref="A62:A71"/>
    <mergeCell ref="A9:A41"/>
    <mergeCell ref="A51:A59"/>
    <mergeCell ref="A1:B1"/>
    <mergeCell ref="A5:B5"/>
    <mergeCell ref="C5:G5"/>
    <mergeCell ref="A3:B3"/>
    <mergeCell ref="C3:G3"/>
    <mergeCell ref="A4:B4"/>
    <mergeCell ref="A2:B2"/>
  </mergeCells>
  <conditionalFormatting sqref="D8">
    <cfRule type="containsBlanks" dxfId="0" priority="1">
      <formula>LEN(TRIM(D8))=0</formula>
    </cfRule>
  </conditionalFormatting>
  <dataValidations count="3">
    <dataValidation type="list" sqref="C4:G4" xr:uid="{00000000-0002-0000-0100-000000000000}">
      <formula1>$J$4:$K$4</formula1>
    </dataValidation>
    <dataValidation type="list" allowBlank="1" showInputMessage="1" showErrorMessage="1" sqref="H62:H69" xr:uid="{00000000-0002-0000-0100-000001000000}">
      <formula1>$J$62:$J$64</formula1>
    </dataValidation>
    <dataValidation type="list" allowBlank="1" showInputMessage="1" showErrorMessage="1" sqref="C3:G3" xr:uid="{C74A9B9D-70F2-4827-8BB3-425A1EC3A70F}">
      <formula1>$J$3:$K$3</formula1>
    </dataValidation>
  </dataValidations>
  <pageMargins left="0.31496062992125984" right="0.31496062992125984" top="0.59055118110236227" bottom="0.59055118110236227" header="0.31496062992125984" footer="0.31496062992125984"/>
  <pageSetup paperSize="9" scale="71" fitToHeight="0" orientation="landscape" r:id="rId1"/>
  <headerFooter>
    <oddHeader>&amp;L&amp;A / &amp;D</oddHeader>
    <oddFooter>&amp;R&amp;P</oddFooter>
  </headerFooter>
  <rowBreaks count="1" manualBreakCount="1">
    <brk id="42"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'|'!$B$71:$B$72</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tabColor theme="0" tint="-0.249977111117893"/>
  </sheetPr>
  <dimension ref="B5:F74"/>
  <sheetViews>
    <sheetView workbookViewId="0"/>
  </sheetViews>
  <sheetFormatPr baseColWidth="10" defaultRowHeight="14.5" x14ac:dyDescent="0.35"/>
  <sheetData>
    <row r="5" spans="3:6" x14ac:dyDescent="0.35">
      <c r="C5" s="1"/>
      <c r="D5" s="2"/>
      <c r="E5" s="3"/>
    </row>
    <row r="6" spans="3:6" x14ac:dyDescent="0.35">
      <c r="C6" s="1"/>
      <c r="D6" s="2"/>
      <c r="E6" s="3"/>
    </row>
    <row r="7" spans="3:6" x14ac:dyDescent="0.35">
      <c r="C7" s="1"/>
      <c r="D7" s="2"/>
      <c r="E7" s="3"/>
      <c r="F7" s="1"/>
    </row>
    <row r="8" spans="3:6" x14ac:dyDescent="0.35">
      <c r="C8" s="1"/>
      <c r="D8" s="2"/>
      <c r="E8" s="3"/>
      <c r="F8" s="1"/>
    </row>
    <row r="9" spans="3:6" x14ac:dyDescent="0.35">
      <c r="C9" s="1"/>
      <c r="D9" s="2"/>
      <c r="E9" s="3"/>
    </row>
    <row r="13" spans="3:6" x14ac:dyDescent="0.35">
      <c r="C13" s="1"/>
      <c r="D13" s="2"/>
      <c r="E13" s="3"/>
    </row>
    <row r="14" spans="3:6" x14ac:dyDescent="0.35">
      <c r="C14" s="1"/>
      <c r="D14" s="2"/>
      <c r="E14" s="3"/>
      <c r="F14" s="1"/>
    </row>
    <row r="50" spans="2:2" x14ac:dyDescent="0.35">
      <c r="B50" s="1" t="s">
        <v>46</v>
      </c>
    </row>
    <row r="51" spans="2:2" x14ac:dyDescent="0.35">
      <c r="B51" s="1" t="s">
        <v>47</v>
      </c>
    </row>
    <row r="52" spans="2:2" x14ac:dyDescent="0.35">
      <c r="B52" s="1"/>
    </row>
    <row r="53" spans="2:2" x14ac:dyDescent="0.35">
      <c r="B53" s="1" t="s">
        <v>49</v>
      </c>
    </row>
    <row r="54" spans="2:2" x14ac:dyDescent="0.35">
      <c r="B54" s="1" t="s">
        <v>50</v>
      </c>
    </row>
    <row r="55" spans="2:2" x14ac:dyDescent="0.35">
      <c r="B55" s="1" t="s">
        <v>103</v>
      </c>
    </row>
    <row r="56" spans="2:2" x14ac:dyDescent="0.35">
      <c r="B56" s="1" t="s">
        <v>56</v>
      </c>
    </row>
    <row r="57" spans="2:2" x14ac:dyDescent="0.35">
      <c r="B57" s="1" t="s">
        <v>61</v>
      </c>
    </row>
    <row r="58" spans="2:2" x14ac:dyDescent="0.35">
      <c r="B58" s="1" t="s">
        <v>62</v>
      </c>
    </row>
    <row r="59" spans="2:2" x14ac:dyDescent="0.35">
      <c r="B59" t="s">
        <v>97</v>
      </c>
    </row>
    <row r="60" spans="2:2" x14ac:dyDescent="0.35">
      <c r="B60" t="s">
        <v>98</v>
      </c>
    </row>
    <row r="61" spans="2:2" x14ac:dyDescent="0.35">
      <c r="B61" s="1" t="s">
        <v>81</v>
      </c>
    </row>
    <row r="62" spans="2:2" x14ac:dyDescent="0.35">
      <c r="B62" s="1" t="s">
        <v>82</v>
      </c>
    </row>
    <row r="63" spans="2:2" x14ac:dyDescent="0.35">
      <c r="B63" s="1" t="s">
        <v>83</v>
      </c>
    </row>
    <row r="64" spans="2:2" x14ac:dyDescent="0.35">
      <c r="B64" s="1" t="s">
        <v>92</v>
      </c>
    </row>
    <row r="65" spans="2:2" x14ac:dyDescent="0.35">
      <c r="B65" s="1" t="s">
        <v>91</v>
      </c>
    </row>
    <row r="66" spans="2:2" x14ac:dyDescent="0.35">
      <c r="B66" s="1" t="s">
        <v>93</v>
      </c>
    </row>
    <row r="68" spans="2:2" x14ac:dyDescent="0.35">
      <c r="B68" t="s">
        <v>67</v>
      </c>
    </row>
    <row r="69" spans="2:2" x14ac:dyDescent="0.35">
      <c r="B69" t="s">
        <v>68</v>
      </c>
    </row>
    <row r="71" spans="2:2" x14ac:dyDescent="0.35">
      <c r="B71" t="s">
        <v>106</v>
      </c>
    </row>
    <row r="72" spans="2:2" x14ac:dyDescent="0.35">
      <c r="B72" t="s">
        <v>107</v>
      </c>
    </row>
    <row r="74" spans="2:2" x14ac:dyDescent="0.35">
      <c r="B74" t="s">
        <v>108</v>
      </c>
    </row>
  </sheetData>
  <sheetProtection algorithmName="SHA-512" hashValue="RHxe4nOeI1Ojb7vy9wPWGZ9UlaoYZzKbcj2Zi3qG89YpReDKuRVnzI+JVsC3PHD1Di+JUEzW5Tc3TizEyUjbrQ==" saltValue="bAyfBDV4++I8ZxxDvvK1jQ==" spinCount="100000" sheet="1" selectLockedCells="1" selectUnlockedCell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tabColor theme="8" tint="0.59999389629810485"/>
    <pageSetUpPr fitToPage="1"/>
  </sheetPr>
  <dimension ref="A1:G74"/>
  <sheetViews>
    <sheetView workbookViewId="0">
      <selection activeCell="B9" sqref="B9:G9"/>
    </sheetView>
  </sheetViews>
  <sheetFormatPr baseColWidth="10" defaultColWidth="10.81640625" defaultRowHeight="14" x14ac:dyDescent="0.3"/>
  <cols>
    <col min="1" max="1" width="19.1796875" style="6" customWidth="1"/>
    <col min="2" max="2" width="32.26953125" style="6" customWidth="1"/>
    <col min="3" max="3" width="12.7265625" style="6" bestFit="1" customWidth="1"/>
    <col min="4" max="5" width="12.7265625" style="6" customWidth="1"/>
    <col min="6" max="6" width="12.7265625" style="49" customWidth="1"/>
    <col min="7" max="7" width="62.7265625" style="24" customWidth="1"/>
    <col min="8" max="8" width="11.453125" style="6" customWidth="1"/>
    <col min="9" max="16384" width="10.81640625" style="6"/>
  </cols>
  <sheetData>
    <row r="1" spans="1:7" x14ac:dyDescent="0.3">
      <c r="A1" s="108" t="s">
        <v>55</v>
      </c>
      <c r="B1" s="112" t="s">
        <v>127</v>
      </c>
      <c r="C1" s="112"/>
      <c r="D1" s="112"/>
      <c r="E1" s="112"/>
      <c r="F1" s="112"/>
      <c r="G1" s="112"/>
    </row>
    <row r="2" spans="1:7" ht="50.25" customHeight="1" x14ac:dyDescent="0.3">
      <c r="A2" s="108" t="s">
        <v>45</v>
      </c>
      <c r="B2" s="114" t="s">
        <v>129</v>
      </c>
      <c r="C2" s="115"/>
      <c r="D2" s="115"/>
      <c r="E2" s="115"/>
      <c r="F2" s="115"/>
      <c r="G2" s="116"/>
    </row>
    <row r="3" spans="1:7" x14ac:dyDescent="0.3">
      <c r="A3" s="108" t="s">
        <v>64</v>
      </c>
      <c r="B3" s="150" t="s">
        <v>130</v>
      </c>
      <c r="C3" s="151"/>
      <c r="D3" s="151"/>
      <c r="E3" s="151"/>
      <c r="F3" s="151"/>
      <c r="G3" s="152"/>
    </row>
    <row r="4" spans="1:7" x14ac:dyDescent="0.3">
      <c r="A4" s="109" t="s">
        <v>35</v>
      </c>
      <c r="B4" s="112" t="str">
        <f>"Nachvollziehbare Begründungen sind in jenen Ausgaben- und Einnahmenfeldern anzuführen, in denen die Abweichung zum Planwert "&amp; C15 &amp;" über 10 % UND EUR 1.000,-- liegt."</f>
        <v>Nachvollziehbare Begründungen sind in jenen Ausgaben- und Einnahmenfeldern anzuführen, in denen die Abweichung zum Planwert 2026 über 10 % UND EUR 1.000,-- liegt.</v>
      </c>
      <c r="C4" s="112"/>
      <c r="D4" s="112"/>
      <c r="E4" s="112"/>
      <c r="F4" s="112"/>
      <c r="G4" s="112"/>
    </row>
    <row r="5" spans="1:7" ht="35.25" customHeight="1" x14ac:dyDescent="0.3">
      <c r="A5" s="109" t="s">
        <v>37</v>
      </c>
      <c r="B5" s="112" t="s">
        <v>84</v>
      </c>
      <c r="C5" s="112"/>
      <c r="D5" s="112"/>
      <c r="E5" s="112"/>
      <c r="F5" s="112"/>
      <c r="G5" s="112"/>
    </row>
    <row r="6" spans="1:7" x14ac:dyDescent="0.3">
      <c r="A6" s="109" t="s">
        <v>38</v>
      </c>
      <c r="B6" s="112" t="s">
        <v>99</v>
      </c>
      <c r="C6" s="112"/>
      <c r="D6" s="112"/>
      <c r="E6" s="112"/>
      <c r="F6" s="112"/>
      <c r="G6" s="112"/>
    </row>
    <row r="7" spans="1:7" ht="15" customHeight="1" x14ac:dyDescent="0.3">
      <c r="A7" s="109" t="s">
        <v>39</v>
      </c>
      <c r="B7" s="112" t="s">
        <v>111</v>
      </c>
      <c r="C7" s="112"/>
      <c r="D7" s="112"/>
      <c r="E7" s="112"/>
      <c r="F7" s="112"/>
      <c r="G7" s="112"/>
    </row>
    <row r="8" spans="1:7" ht="15" customHeight="1" x14ac:dyDescent="0.3">
      <c r="A8" s="109" t="s">
        <v>80</v>
      </c>
      <c r="B8" s="156" t="s">
        <v>132</v>
      </c>
      <c r="C8" s="157"/>
      <c r="D8" s="157"/>
      <c r="E8" s="157"/>
      <c r="F8" s="157"/>
      <c r="G8" s="158"/>
    </row>
    <row r="9" spans="1:7" ht="33" customHeight="1" x14ac:dyDescent="0.3">
      <c r="A9" s="108" t="s">
        <v>65</v>
      </c>
      <c r="B9" s="118" t="s">
        <v>112</v>
      </c>
      <c r="C9" s="118"/>
      <c r="D9" s="118"/>
      <c r="E9" s="118"/>
      <c r="F9" s="118"/>
      <c r="G9" s="118"/>
    </row>
    <row r="10" spans="1:7" ht="20" x14ac:dyDescent="0.3">
      <c r="A10" s="108" t="s">
        <v>123</v>
      </c>
      <c r="B10" s="118" t="s">
        <v>85</v>
      </c>
      <c r="C10" s="118"/>
      <c r="D10" s="118"/>
      <c r="E10" s="118"/>
      <c r="F10" s="118"/>
      <c r="G10" s="118"/>
    </row>
    <row r="11" spans="1:7" s="55" customFormat="1" ht="12.5" x14ac:dyDescent="0.25">
      <c r="A11" s="113" t="s">
        <v>55</v>
      </c>
      <c r="B11" s="113"/>
      <c r="C11" s="153" t="s">
        <v>63</v>
      </c>
      <c r="D11" s="154"/>
      <c r="E11" s="154"/>
      <c r="F11" s="154"/>
      <c r="G11" s="155"/>
    </row>
    <row r="12" spans="1:7" s="55" customFormat="1" ht="12.5" x14ac:dyDescent="0.25">
      <c r="A12" s="148" t="s">
        <v>45</v>
      </c>
      <c r="B12" s="149"/>
      <c r="C12" s="123" t="str">
        <f>'Erläuterungen (Fp)'!C12</f>
        <v>Gesamtförderung 2026</v>
      </c>
      <c r="D12" s="124"/>
      <c r="E12" s="124"/>
      <c r="F12" s="124"/>
      <c r="G12" s="125"/>
    </row>
    <row r="13" spans="1:7" s="55" customFormat="1" ht="12.5" x14ac:dyDescent="0.25">
      <c r="A13" s="148" t="s">
        <v>128</v>
      </c>
      <c r="B13" s="149"/>
      <c r="C13" s="123" t="str">
        <f>'Erläuterungen (Fp)'!C13</f>
        <v>Gesamtförderung</v>
      </c>
      <c r="D13" s="124"/>
      <c r="E13" s="124"/>
      <c r="F13" s="124"/>
      <c r="G13" s="125"/>
    </row>
    <row r="14" spans="1:7" s="55" customFormat="1" ht="12.5" x14ac:dyDescent="0.25">
      <c r="A14" s="120" t="s">
        <v>66</v>
      </c>
      <c r="B14" s="120"/>
      <c r="C14" s="56" t="s">
        <v>68</v>
      </c>
      <c r="D14" s="57"/>
      <c r="E14" s="57"/>
      <c r="F14" s="57"/>
      <c r="G14" s="58"/>
    </row>
    <row r="15" spans="1:7" s="55" customFormat="1" ht="12.5" x14ac:dyDescent="0.25">
      <c r="A15" s="120" t="s">
        <v>54</v>
      </c>
      <c r="B15" s="130"/>
      <c r="C15" s="153">
        <f>'Erläuterungen (Fp)'!C15</f>
        <v>2026</v>
      </c>
      <c r="D15" s="154"/>
      <c r="E15" s="154"/>
      <c r="F15" s="154"/>
      <c r="G15" s="155"/>
    </row>
    <row r="16" spans="1:7" s="55" customFormat="1" ht="12.5" x14ac:dyDescent="0.25">
      <c r="F16" s="59"/>
      <c r="G16" s="60"/>
    </row>
    <row r="17" spans="1:7" s="55" customFormat="1" ht="25" x14ac:dyDescent="0.25">
      <c r="C17" s="61" t="str">
        <f>"Ist "&amp;C15-1</f>
        <v>Ist 2025</v>
      </c>
      <c r="D17" s="61" t="str">
        <f>"Plan "&amp;C15</f>
        <v>Plan 2026</v>
      </c>
      <c r="E17" s="61" t="str">
        <f>"Ist "&amp;C15</f>
        <v>Ist 2026</v>
      </c>
      <c r="F17" s="61" t="s">
        <v>31</v>
      </c>
      <c r="G17" s="62" t="str">
        <f>"Begründung (wenn Abweichung gegenüber Ist "&amp;C15&amp;" über 2% und EUR 1.000,-- ist)"</f>
        <v>Begründung (wenn Abweichung gegenüber Ist 2026 über 2% und EUR 1.000,-- ist)</v>
      </c>
    </row>
    <row r="18" spans="1:7" s="55" customFormat="1" ht="12.5" x14ac:dyDescent="0.25">
      <c r="B18" s="63" t="s">
        <v>13</v>
      </c>
      <c r="F18" s="64"/>
      <c r="G18" s="60"/>
    </row>
    <row r="19" spans="1:7" s="55" customFormat="1" ht="15" customHeight="1" x14ac:dyDescent="0.25">
      <c r="A19" s="121" t="s">
        <v>23</v>
      </c>
      <c r="B19" s="65" t="s">
        <v>0</v>
      </c>
      <c r="C19" s="66">
        <v>6900</v>
      </c>
      <c r="D19" s="66">
        <v>6900</v>
      </c>
      <c r="E19" s="66">
        <v>12000</v>
      </c>
      <c r="F19" s="67">
        <v>73.913043478260875</v>
      </c>
      <c r="G19" s="68" t="s">
        <v>40</v>
      </c>
    </row>
    <row r="20" spans="1:7" s="55" customFormat="1" ht="12.5" x14ac:dyDescent="0.25">
      <c r="A20" s="122"/>
      <c r="B20" s="65" t="s">
        <v>1</v>
      </c>
      <c r="C20" s="66">
        <v>5000</v>
      </c>
      <c r="D20" s="66">
        <v>4700</v>
      </c>
      <c r="E20" s="66">
        <v>5000</v>
      </c>
      <c r="F20" s="67">
        <v>6.3829787234042499</v>
      </c>
      <c r="G20" s="68" t="s">
        <v>41</v>
      </c>
    </row>
    <row r="21" spans="1:7" s="55" customFormat="1" ht="12.5" x14ac:dyDescent="0.25">
      <c r="A21" s="122"/>
      <c r="B21" s="65" t="s">
        <v>2</v>
      </c>
      <c r="C21" s="66">
        <v>1800</v>
      </c>
      <c r="D21" s="66">
        <v>1800</v>
      </c>
      <c r="E21" s="66">
        <v>1900</v>
      </c>
      <c r="F21" s="67">
        <v>5.5555555555555571</v>
      </c>
      <c r="G21" s="68" t="s">
        <v>41</v>
      </c>
    </row>
    <row r="22" spans="1:7" s="55" customFormat="1" ht="12.5" x14ac:dyDescent="0.25">
      <c r="A22" s="122"/>
      <c r="B22" s="65" t="s">
        <v>3</v>
      </c>
      <c r="C22" s="66">
        <v>1600</v>
      </c>
      <c r="D22" s="66">
        <v>1600</v>
      </c>
      <c r="E22" s="66">
        <v>1500</v>
      </c>
      <c r="F22" s="67">
        <v>-6.25</v>
      </c>
      <c r="G22" s="68" t="s">
        <v>41</v>
      </c>
    </row>
    <row r="23" spans="1:7" s="55" customFormat="1" ht="12.5" x14ac:dyDescent="0.25">
      <c r="A23" s="122"/>
      <c r="B23" s="65" t="s">
        <v>28</v>
      </c>
      <c r="C23" s="66">
        <v>50</v>
      </c>
      <c r="D23" s="66">
        <v>40</v>
      </c>
      <c r="E23" s="66">
        <v>50</v>
      </c>
      <c r="F23" s="67">
        <v>25</v>
      </c>
      <c r="G23" s="68" t="s">
        <v>41</v>
      </c>
    </row>
    <row r="24" spans="1:7" s="55" customFormat="1" ht="12.5" x14ac:dyDescent="0.25">
      <c r="A24" s="122"/>
      <c r="B24" s="65" t="s">
        <v>4</v>
      </c>
      <c r="C24" s="66">
        <v>150</v>
      </c>
      <c r="D24" s="66">
        <v>150</v>
      </c>
      <c r="E24" s="66">
        <v>150</v>
      </c>
      <c r="F24" s="67">
        <v>0</v>
      </c>
      <c r="G24" s="68"/>
    </row>
    <row r="25" spans="1:7" s="55" customFormat="1" ht="12.5" x14ac:dyDescent="0.25">
      <c r="A25" s="122"/>
      <c r="B25" s="65" t="s">
        <v>5</v>
      </c>
      <c r="C25" s="66">
        <v>1700</v>
      </c>
      <c r="D25" s="66">
        <v>1700</v>
      </c>
      <c r="E25" s="66">
        <v>1700</v>
      </c>
      <c r="F25" s="67">
        <v>0</v>
      </c>
      <c r="G25" s="68" t="s">
        <v>41</v>
      </c>
    </row>
    <row r="26" spans="1:7" s="55" customFormat="1" ht="12.5" x14ac:dyDescent="0.25">
      <c r="A26" s="122"/>
      <c r="B26" s="65" t="s">
        <v>44</v>
      </c>
      <c r="C26" s="66">
        <v>4500</v>
      </c>
      <c r="D26" s="66">
        <v>4500</v>
      </c>
      <c r="E26" s="66">
        <v>10000</v>
      </c>
      <c r="F26" s="67">
        <v>122.22222222222223</v>
      </c>
      <c r="G26" s="68" t="s">
        <v>87</v>
      </c>
    </row>
    <row r="27" spans="1:7" s="55" customFormat="1" ht="12.5" x14ac:dyDescent="0.25">
      <c r="A27" s="122"/>
      <c r="B27" s="65" t="s">
        <v>6</v>
      </c>
      <c r="C27" s="66">
        <v>500</v>
      </c>
      <c r="D27" s="66">
        <v>500</v>
      </c>
      <c r="E27" s="66">
        <v>500</v>
      </c>
      <c r="F27" s="67">
        <v>0</v>
      </c>
      <c r="G27" s="68" t="s">
        <v>41</v>
      </c>
    </row>
    <row r="28" spans="1:7" s="55" customFormat="1" ht="25" x14ac:dyDescent="0.25">
      <c r="A28" s="122"/>
      <c r="B28" s="69" t="s">
        <v>26</v>
      </c>
      <c r="C28" s="66">
        <v>2200</v>
      </c>
      <c r="D28" s="66">
        <v>2800</v>
      </c>
      <c r="E28" s="66">
        <v>2800</v>
      </c>
      <c r="F28" s="67">
        <v>0</v>
      </c>
      <c r="G28" s="68" t="s">
        <v>41</v>
      </c>
    </row>
    <row r="29" spans="1:7" s="55" customFormat="1" ht="12.5" x14ac:dyDescent="0.25">
      <c r="A29" s="122"/>
      <c r="B29" s="65" t="s">
        <v>7</v>
      </c>
      <c r="C29" s="66">
        <v>300</v>
      </c>
      <c r="D29" s="66">
        <v>200</v>
      </c>
      <c r="E29" s="66">
        <v>200</v>
      </c>
      <c r="F29" s="67">
        <v>0</v>
      </c>
      <c r="G29" s="68" t="s">
        <v>41</v>
      </c>
    </row>
    <row r="30" spans="1:7" s="55" customFormat="1" ht="12.5" x14ac:dyDescent="0.25">
      <c r="A30" s="122"/>
      <c r="B30" s="65" t="s">
        <v>8</v>
      </c>
      <c r="C30" s="66">
        <v>2200</v>
      </c>
      <c r="D30" s="66">
        <v>2200</v>
      </c>
      <c r="E30" s="66">
        <v>2200</v>
      </c>
      <c r="F30" s="67">
        <v>0</v>
      </c>
      <c r="G30" s="68" t="s">
        <v>41</v>
      </c>
    </row>
    <row r="31" spans="1:7" s="55" customFormat="1" ht="12.5" x14ac:dyDescent="0.25">
      <c r="A31" s="122"/>
      <c r="B31" s="65" t="s">
        <v>9</v>
      </c>
      <c r="C31" s="66"/>
      <c r="D31" s="66"/>
      <c r="E31" s="66"/>
      <c r="F31" s="67" t="s">
        <v>43</v>
      </c>
      <c r="G31" s="68" t="s">
        <v>41</v>
      </c>
    </row>
    <row r="32" spans="1:7" s="55" customFormat="1" ht="12.5" x14ac:dyDescent="0.25">
      <c r="A32" s="122"/>
      <c r="B32" s="65" t="s">
        <v>11</v>
      </c>
      <c r="C32" s="66">
        <v>1700</v>
      </c>
      <c r="D32" s="66">
        <v>1500</v>
      </c>
      <c r="E32" s="66">
        <v>1700</v>
      </c>
      <c r="F32" s="67">
        <v>13.333333333333329</v>
      </c>
      <c r="G32" s="68" t="s">
        <v>41</v>
      </c>
    </row>
    <row r="33" spans="1:7" s="55" customFormat="1" ht="38.5" customHeight="1" x14ac:dyDescent="0.25">
      <c r="A33" s="122"/>
      <c r="B33" s="69" t="s">
        <v>10</v>
      </c>
      <c r="C33" s="66">
        <v>10500</v>
      </c>
      <c r="D33" s="66">
        <v>12000</v>
      </c>
      <c r="E33" s="66">
        <v>12000</v>
      </c>
      <c r="F33" s="67">
        <v>0</v>
      </c>
      <c r="G33" s="68" t="s">
        <v>41</v>
      </c>
    </row>
    <row r="34" spans="1:7" s="55" customFormat="1" ht="25" x14ac:dyDescent="0.25">
      <c r="A34" s="122"/>
      <c r="B34" s="69" t="s">
        <v>52</v>
      </c>
      <c r="C34" s="66">
        <v>1700</v>
      </c>
      <c r="D34" s="66">
        <v>1700</v>
      </c>
      <c r="E34" s="66">
        <v>1700</v>
      </c>
      <c r="F34" s="67">
        <v>0</v>
      </c>
      <c r="G34" s="68" t="s">
        <v>41</v>
      </c>
    </row>
    <row r="35" spans="1:7" s="55" customFormat="1" ht="12.5" x14ac:dyDescent="0.25">
      <c r="A35" s="122"/>
      <c r="B35" s="65" t="s">
        <v>53</v>
      </c>
      <c r="C35" s="66">
        <v>1700</v>
      </c>
      <c r="D35" s="66">
        <v>1700</v>
      </c>
      <c r="E35" s="66">
        <v>2000</v>
      </c>
      <c r="F35" s="67">
        <v>17.64705882352942</v>
      </c>
      <c r="G35" s="68" t="s">
        <v>41</v>
      </c>
    </row>
    <row r="36" spans="1:7" s="55" customFormat="1" ht="12.5" x14ac:dyDescent="0.25">
      <c r="A36" s="122"/>
      <c r="B36" s="70"/>
      <c r="C36" s="66"/>
      <c r="D36" s="66"/>
      <c r="E36" s="66"/>
      <c r="F36" s="67"/>
      <c r="G36" s="68"/>
    </row>
    <row r="37" spans="1:7" s="55" customFormat="1" ht="12.5" x14ac:dyDescent="0.25">
      <c r="A37" s="122"/>
      <c r="B37" s="70"/>
      <c r="C37" s="66"/>
      <c r="D37" s="66"/>
      <c r="E37" s="66"/>
      <c r="F37" s="67">
        <v>0</v>
      </c>
      <c r="G37" s="68" t="s">
        <v>41</v>
      </c>
    </row>
    <row r="38" spans="1:7" s="55" customFormat="1" ht="12.5" x14ac:dyDescent="0.25">
      <c r="A38" s="122"/>
      <c r="B38" s="70"/>
      <c r="C38" s="66"/>
      <c r="D38" s="66"/>
      <c r="E38" s="66"/>
      <c r="F38" s="67"/>
      <c r="G38" s="68" t="s">
        <v>41</v>
      </c>
    </row>
    <row r="39" spans="1:7" s="55" customFormat="1" ht="12.5" x14ac:dyDescent="0.25">
      <c r="A39" s="122"/>
      <c r="B39" s="70"/>
      <c r="C39" s="66"/>
      <c r="D39" s="66"/>
      <c r="E39" s="66"/>
      <c r="F39" s="67" t="str">
        <f>IF(OR(D39=0,E39=0),"-",E39/D39*100-100)</f>
        <v>-</v>
      </c>
      <c r="G39" s="68" t="str">
        <f>IF(ISBLANK(E39),"",IF(AND(OR(F39&gt;=2,F39&lt;=-2),OR((D39-E39)&gt;=100,(D39-E39)&lt;=-100)),"Bitte Begründung in dieser Zelle angeben",""))</f>
        <v/>
      </c>
    </row>
    <row r="40" spans="1:7" s="55" customFormat="1" ht="12.5" x14ac:dyDescent="0.25">
      <c r="A40" s="122"/>
      <c r="B40" s="70"/>
      <c r="C40" s="66"/>
      <c r="D40" s="66"/>
      <c r="E40" s="66"/>
      <c r="F40" s="67" t="str">
        <f>IF(OR(D40=0,E40=0),"-",E40/D40*100-100)</f>
        <v>-</v>
      </c>
      <c r="G40" s="68" t="str">
        <f>IF(ISBLANK(E40),"",IF(AND(OR(F40&gt;=2,F40&lt;=-2),OR((D40-E40)&gt;=100,(D40-E40)&lt;=-100)),"Bitte Begründung in dieser Zelle angeben",""))</f>
        <v/>
      </c>
    </row>
    <row r="41" spans="1:7" s="55" customFormat="1" ht="12.5" x14ac:dyDescent="0.25">
      <c r="A41" s="122"/>
      <c r="B41" s="70"/>
      <c r="C41" s="66"/>
      <c r="D41" s="66"/>
      <c r="E41" s="66"/>
      <c r="F41" s="67" t="str">
        <f>IF(OR(D41=0,E41=0),"-",E41/D41*100-100)</f>
        <v>-</v>
      </c>
      <c r="G41" s="68" t="str">
        <f>IF(ISBLANK(E41),"",IF(AND(OR(F41&gt;=2,F41&lt;=-2),OR((D41-E41)&gt;=100,(D41-E41)&lt;=-100)),"Bitte Begründung in dieser Zelle angeben",""))</f>
        <v/>
      </c>
    </row>
    <row r="42" spans="1:7" s="55" customFormat="1" ht="12.5" x14ac:dyDescent="0.25">
      <c r="A42" s="122"/>
      <c r="B42" s="71" t="s">
        <v>12</v>
      </c>
      <c r="C42" s="72">
        <f>SUM(C19:C41)</f>
        <v>42500</v>
      </c>
      <c r="D42" s="72">
        <f>SUM(D19:D41)</f>
        <v>43990</v>
      </c>
      <c r="E42" s="72">
        <f>SUM(E19:E41)</f>
        <v>55400</v>
      </c>
      <c r="F42" s="67">
        <f>IF(OR(D42=0,E42=0),"-",E42/D42*100-100)</f>
        <v>25.937713116617417</v>
      </c>
      <c r="G42" s="73"/>
    </row>
    <row r="43" spans="1:7" s="55" customFormat="1" ht="12.5" x14ac:dyDescent="0.25">
      <c r="C43" s="74"/>
      <c r="D43" s="74"/>
      <c r="E43" s="74"/>
      <c r="F43" s="75"/>
      <c r="G43" s="60" t="str">
        <f>IF(ISBLANK(E43),"",IF(AND(OR(F43&gt;=2,F43&lt;=-2),OR((D43-E43)&gt;=1000,(D43-E43)&lt;=-1000)),"Bitte Begründung in dieser Zelle angeben",""))</f>
        <v/>
      </c>
    </row>
    <row r="44" spans="1:7" s="55" customFormat="1" ht="12.5" x14ac:dyDescent="0.25">
      <c r="A44" s="76"/>
      <c r="B44" s="63" t="s">
        <v>14</v>
      </c>
      <c r="C44" s="74"/>
      <c r="D44" s="74"/>
      <c r="E44" s="74"/>
      <c r="F44" s="75"/>
      <c r="G44" s="60" t="str">
        <f>IF(ISBLANK(E44),"",IF(AND(OR(F44&gt;=2,F44&lt;=-2),OR((D44-E44)&gt;=1000,(D44-E44)&lt;=-1000)),"Bitte Begründung in dieser Zelle angeben",""))</f>
        <v/>
      </c>
    </row>
    <row r="45" spans="1:7" s="55" customFormat="1" ht="12.5" x14ac:dyDescent="0.25">
      <c r="A45" s="77"/>
      <c r="B45" s="71" t="s">
        <v>12</v>
      </c>
      <c r="C45" s="72">
        <v>40000</v>
      </c>
      <c r="D45" s="72">
        <v>40000</v>
      </c>
      <c r="E45" s="72">
        <v>50000</v>
      </c>
      <c r="F45" s="78">
        <f>IF(OR(D45=0,E45=0),"-",E45/D45*100-100)</f>
        <v>25</v>
      </c>
      <c r="G45" s="68"/>
    </row>
    <row r="46" spans="1:7" s="55" customFormat="1" ht="12.5" x14ac:dyDescent="0.25">
      <c r="C46" s="74"/>
      <c r="D46" s="74"/>
      <c r="E46" s="74"/>
      <c r="F46" s="79"/>
      <c r="G46" s="60" t="str">
        <f>IF(ISBLANK(E46),"",IF(AND(OR(F46&gt;=2,F46&lt;=-2),OR((D46-E46)&gt;=1000,(D46-E46)&lt;=-1000)),"Bitte Begründung in dieser Zelle angeben",""))</f>
        <v/>
      </c>
    </row>
    <row r="47" spans="1:7" s="55" customFormat="1" ht="12.5" x14ac:dyDescent="0.25">
      <c r="B47" s="63" t="s">
        <v>15</v>
      </c>
      <c r="C47" s="74"/>
      <c r="D47" s="74"/>
      <c r="E47" s="74"/>
      <c r="F47" s="79"/>
      <c r="G47" s="60" t="str">
        <f>IF(ISBLANK(E47),"",IF(AND(OR(F47&gt;=2,F47&lt;=-2),OR((D47-E47)&gt;=1000,(D47-E47)&lt;=-1000)),"Bitte Begründung in dieser Zelle angeben",""))</f>
        <v/>
      </c>
    </row>
    <row r="48" spans="1:7" s="55" customFormat="1" ht="12.5" x14ac:dyDescent="0.25">
      <c r="B48" s="71" t="s">
        <v>16</v>
      </c>
      <c r="C48" s="72">
        <f>C42+C45</f>
        <v>82500</v>
      </c>
      <c r="D48" s="72">
        <f>D42+D45</f>
        <v>83990</v>
      </c>
      <c r="E48" s="72">
        <f>E42+E45</f>
        <v>105400</v>
      </c>
      <c r="F48" s="78">
        <f>IF(OR(D48=0,E48=0),"-",E48/D48*100-100)</f>
        <v>25.49112989641624</v>
      </c>
      <c r="G48" s="73"/>
    </row>
    <row r="49" spans="1:7" s="55" customFormat="1" ht="12.5" x14ac:dyDescent="0.25">
      <c r="C49" s="74"/>
      <c r="D49" s="74"/>
      <c r="E49" s="74"/>
      <c r="F49" s="75"/>
      <c r="G49" s="60"/>
    </row>
    <row r="50" spans="1:7" s="55" customFormat="1" ht="12.5" x14ac:dyDescent="0.25">
      <c r="C50" s="74"/>
      <c r="D50" s="74"/>
      <c r="E50" s="74"/>
      <c r="F50" s="75"/>
      <c r="G50" s="60" t="str">
        <f>IF(ISBLANK(E50),"",IF(AND(OR(F50&gt;=2,F50&lt;=-2),OR((D50-E50)&gt;=1000,(D50-E50)&lt;=-1000)),"Bitte Begründung in dieser Zelle angeben",""))</f>
        <v/>
      </c>
    </row>
    <row r="51" spans="1:7" s="55" customFormat="1" ht="12.5" x14ac:dyDescent="0.25">
      <c r="B51" s="63" t="s">
        <v>20</v>
      </c>
      <c r="C51" s="74"/>
      <c r="D51" s="74"/>
      <c r="E51" s="74"/>
      <c r="F51" s="75"/>
      <c r="G51" s="60" t="str">
        <f>IF(ISBLANK(E51),"",IF(AND(OR(F51&gt;=2,F51&lt;=-2),OR((D51-E51)&gt;=1000,(D51-E51)&lt;=-1000)),"Bitte Begründung in dieser Zelle angeben",""))</f>
        <v/>
      </c>
    </row>
    <row r="52" spans="1:7" s="55" customFormat="1" ht="37.5" x14ac:dyDescent="0.25">
      <c r="A52" s="127" t="s">
        <v>24</v>
      </c>
      <c r="B52" s="80" t="s">
        <v>19</v>
      </c>
      <c r="C52" s="66">
        <v>1180</v>
      </c>
      <c r="D52" s="66">
        <v>1200</v>
      </c>
      <c r="E52" s="66">
        <v>1200</v>
      </c>
      <c r="F52" s="81">
        <f t="shared" ref="F52:F58" si="0">IF(OR(D52=0,E52=0),"-",E52/D52*100-100)</f>
        <v>0</v>
      </c>
      <c r="G52" s="68" t="str">
        <f t="shared" ref="G52:G57" si="1">IF(ISBLANK(E52),"",IF(AND(OR(F52&gt;=2,F52&lt;=-2),OR((D52-E52)&gt;=100,(D52-E52)&lt;=-100)),"Bitte Begründung in dieser Zelle angeben",""))</f>
        <v/>
      </c>
    </row>
    <row r="53" spans="1:7" s="55" customFormat="1" ht="12.5" x14ac:dyDescent="0.25">
      <c r="A53" s="128"/>
      <c r="B53" s="82" t="s">
        <v>17</v>
      </c>
      <c r="C53" s="66"/>
      <c r="D53" s="66"/>
      <c r="E53" s="66"/>
      <c r="F53" s="81" t="str">
        <f t="shared" si="0"/>
        <v>-</v>
      </c>
      <c r="G53" s="68" t="str">
        <f t="shared" si="1"/>
        <v/>
      </c>
    </row>
    <row r="54" spans="1:7" s="55" customFormat="1" ht="12.5" x14ac:dyDescent="0.25">
      <c r="A54" s="128"/>
      <c r="B54" s="82" t="s">
        <v>18</v>
      </c>
      <c r="C54" s="66">
        <v>32320</v>
      </c>
      <c r="D54" s="66">
        <v>42790</v>
      </c>
      <c r="E54" s="66">
        <v>64200</v>
      </c>
      <c r="F54" s="81">
        <f t="shared" si="0"/>
        <v>50.035054919373692</v>
      </c>
      <c r="G54" s="68" t="s">
        <v>88</v>
      </c>
    </row>
    <row r="55" spans="1:7" s="55" customFormat="1" ht="12.5" x14ac:dyDescent="0.25">
      <c r="A55" s="128"/>
      <c r="B55" s="70"/>
      <c r="C55" s="66"/>
      <c r="D55" s="66"/>
      <c r="E55" s="66"/>
      <c r="F55" s="81" t="str">
        <f t="shared" si="0"/>
        <v>-</v>
      </c>
      <c r="G55" s="68" t="str">
        <f t="shared" si="1"/>
        <v/>
      </c>
    </row>
    <row r="56" spans="1:7" s="55" customFormat="1" ht="12.5" x14ac:dyDescent="0.25">
      <c r="A56" s="128"/>
      <c r="B56" s="70"/>
      <c r="C56" s="66"/>
      <c r="D56" s="66"/>
      <c r="E56" s="66"/>
      <c r="F56" s="81" t="str">
        <f t="shared" si="0"/>
        <v>-</v>
      </c>
      <c r="G56" s="68" t="str">
        <f t="shared" si="1"/>
        <v/>
      </c>
    </row>
    <row r="57" spans="1:7" s="55" customFormat="1" ht="12.5" x14ac:dyDescent="0.25">
      <c r="A57" s="128"/>
      <c r="B57" s="70"/>
      <c r="C57" s="66"/>
      <c r="D57" s="66"/>
      <c r="E57" s="66"/>
      <c r="F57" s="81" t="str">
        <f t="shared" si="0"/>
        <v>-</v>
      </c>
      <c r="G57" s="68" t="str">
        <f t="shared" si="1"/>
        <v/>
      </c>
    </row>
    <row r="58" spans="1:7" s="55" customFormat="1" ht="12.5" x14ac:dyDescent="0.25">
      <c r="A58" s="129"/>
      <c r="B58" s="82" t="s">
        <v>16</v>
      </c>
      <c r="C58" s="83">
        <f>SUM(C52:C57)</f>
        <v>33500</v>
      </c>
      <c r="D58" s="83">
        <f>SUM(D52:D57)</f>
        <v>43990</v>
      </c>
      <c r="E58" s="83">
        <f>SUM(E52:E57)</f>
        <v>65400</v>
      </c>
      <c r="F58" s="81">
        <f t="shared" si="0"/>
        <v>48.670152307342562</v>
      </c>
      <c r="G58" s="73"/>
    </row>
    <row r="59" spans="1:7" s="55" customFormat="1" ht="12.5" x14ac:dyDescent="0.25">
      <c r="C59" s="74"/>
      <c r="D59" s="74"/>
      <c r="E59" s="74"/>
      <c r="F59" s="84"/>
      <c r="G59" s="60"/>
    </row>
    <row r="60" spans="1:7" s="55" customFormat="1" ht="12.5" x14ac:dyDescent="0.25">
      <c r="B60" s="63" t="s">
        <v>21</v>
      </c>
      <c r="C60" s="74"/>
      <c r="D60" s="74"/>
      <c r="E60" s="74"/>
      <c r="F60" s="84"/>
      <c r="G60" s="60"/>
    </row>
    <row r="61" spans="1:7" s="55" customFormat="1" ht="12.5" x14ac:dyDescent="0.25">
      <c r="A61" s="119" t="s">
        <v>24</v>
      </c>
      <c r="B61" s="82" t="s">
        <v>29</v>
      </c>
      <c r="C61" s="66">
        <v>7500</v>
      </c>
      <c r="D61" s="66"/>
      <c r="E61" s="66"/>
      <c r="F61" s="85" t="str">
        <f t="shared" ref="F61:F69" si="2">IF(OR(D61=0,E61=0),"-",E61/D61*100-100)</f>
        <v>-</v>
      </c>
      <c r="G61" s="68" t="str">
        <f>IF(ISBLANK(E61),"",IF(AND(OR(F61&gt;=2,F61&lt;=-2),OR((D61-E61)&gt;=100,(D61-E61)&lt;=-100)),"Bitte Begründung in dieser Zelle angeben",""))</f>
        <v/>
      </c>
    </row>
    <row r="62" spans="1:7" s="55" customFormat="1" ht="12.5" x14ac:dyDescent="0.25">
      <c r="A62" s="119"/>
      <c r="B62" s="82" t="s">
        <v>30</v>
      </c>
      <c r="C62" s="66"/>
      <c r="D62" s="66"/>
      <c r="E62" s="66"/>
      <c r="F62" s="85" t="str">
        <f t="shared" si="2"/>
        <v>-</v>
      </c>
      <c r="G62" s="68" t="str">
        <f>IF(ISBLANK(E62),"",IF(AND(OR(F62&gt;=2,F62&lt;=-2),OR((D62-E62)&gt;=100,(D62-E62)&lt;=-100)),"Bitte Begründung in dieser Zelle angeben",""))</f>
        <v/>
      </c>
    </row>
    <row r="63" spans="1:7" s="55" customFormat="1" ht="12.5" x14ac:dyDescent="0.25">
      <c r="A63" s="119"/>
      <c r="B63" s="82" t="s">
        <v>113</v>
      </c>
      <c r="C63" s="66"/>
      <c r="D63" s="66"/>
      <c r="E63" s="66"/>
      <c r="F63" s="85" t="str">
        <f t="shared" si="2"/>
        <v>-</v>
      </c>
      <c r="G63" s="68" t="str">
        <f>IF(ISBLANK(E63),"",IF(AND(OR(F63&gt;=2,F63&lt;=-2),OR((D63-E63)&gt;=100,(D63-E63)&lt;=-100)),"Bitte Begründung in dieser Zelle angeben",""))</f>
        <v/>
      </c>
    </row>
    <row r="64" spans="1:7" s="55" customFormat="1" ht="12.5" x14ac:dyDescent="0.25">
      <c r="A64" s="119"/>
      <c r="B64" s="82" t="s">
        <v>114</v>
      </c>
      <c r="C64" s="66">
        <v>1500</v>
      </c>
      <c r="D64" s="66"/>
      <c r="E64" s="66"/>
      <c r="F64" s="85" t="str">
        <f t="shared" si="2"/>
        <v>-</v>
      </c>
      <c r="G64" s="68" t="str">
        <f>IF(ISBLANK(E64),"",IF(AND(OR(F64&gt;=2,F64&lt;=-2),OR((D64-E64)&gt;=100,(D64-E64)&lt;=-100)),"Bitte Begründung in dieser Zelle angeben",""))</f>
        <v/>
      </c>
    </row>
    <row r="65" spans="1:7" s="55" customFormat="1" ht="12.5" x14ac:dyDescent="0.25">
      <c r="A65" s="119"/>
      <c r="B65" s="86" t="s">
        <v>80</v>
      </c>
      <c r="C65" s="66">
        <v>40000</v>
      </c>
      <c r="D65" s="66">
        <v>40000</v>
      </c>
      <c r="E65" s="66">
        <v>40000</v>
      </c>
      <c r="F65" s="85"/>
      <c r="G65" s="68"/>
    </row>
    <row r="66" spans="1:7" s="55" customFormat="1" ht="12.5" x14ac:dyDescent="0.25">
      <c r="A66" s="119"/>
      <c r="B66" s="82" t="s">
        <v>86</v>
      </c>
      <c r="C66" s="66"/>
      <c r="D66" s="66"/>
      <c r="E66" s="66"/>
      <c r="F66" s="85" t="str">
        <f t="shared" si="2"/>
        <v>-</v>
      </c>
      <c r="G66" s="68" t="str">
        <f>IF(ISBLANK(E66),"",IF(AND(OR(F66&gt;=2,F66&lt;=-2),OR((D66-E66)&gt;=100,(D66-E66)&lt;=-100)),"Bitte Begründung in dieser Zelle angeben",""))</f>
        <v/>
      </c>
    </row>
    <row r="67" spans="1:7" s="55" customFormat="1" ht="12.5" x14ac:dyDescent="0.25">
      <c r="A67" s="119"/>
      <c r="B67" s="86"/>
      <c r="C67" s="87"/>
      <c r="D67" s="87"/>
      <c r="E67" s="87"/>
      <c r="F67" s="85" t="str">
        <f t="shared" si="2"/>
        <v>-</v>
      </c>
      <c r="G67" s="68"/>
    </row>
    <row r="68" spans="1:7" s="55" customFormat="1" ht="12.5" x14ac:dyDescent="0.25">
      <c r="A68" s="119"/>
      <c r="B68" s="86"/>
      <c r="C68" s="66"/>
      <c r="D68" s="66"/>
      <c r="E68" s="66"/>
      <c r="F68" s="85" t="str">
        <f t="shared" si="2"/>
        <v>-</v>
      </c>
      <c r="G68" s="68" t="str">
        <f>IF(ISBLANK(E68),"",IF(AND(OR(F68&gt;=2,F68&lt;=-2),OR((D68-E68)&gt;=100,(D68-E68)&lt;=-100)),"Bitte Begründung in dieser Zelle angeben",""))</f>
        <v/>
      </c>
    </row>
    <row r="69" spans="1:7" s="55" customFormat="1" ht="12.5" x14ac:dyDescent="0.25">
      <c r="A69" s="119"/>
      <c r="B69" s="82" t="s">
        <v>16</v>
      </c>
      <c r="C69" s="83">
        <f>SUM(C61:C68)</f>
        <v>49000</v>
      </c>
      <c r="D69" s="83">
        <f>SUM(D61:D68)</f>
        <v>40000</v>
      </c>
      <c r="E69" s="83">
        <f>SUM(E61:E68)</f>
        <v>40000</v>
      </c>
      <c r="F69" s="85">
        <f t="shared" si="2"/>
        <v>0</v>
      </c>
      <c r="G69" s="73"/>
    </row>
    <row r="70" spans="1:7" s="55" customFormat="1" ht="12.5" x14ac:dyDescent="0.25">
      <c r="C70" s="74"/>
      <c r="D70" s="74"/>
      <c r="E70" s="74"/>
      <c r="F70" s="84"/>
      <c r="G70" s="60" t="str">
        <f>IF(ISBLANK(E70),"",IF(AND(OR(F70&gt;=2,F70&lt;=-2),OR((D70-E70)&gt;=1000,(D70-E70)&lt;=-1000)),"Bitte Begründung in dieser Zelle angeben",""))</f>
        <v/>
      </c>
    </row>
    <row r="71" spans="1:7" s="55" customFormat="1" ht="12.5" x14ac:dyDescent="0.25">
      <c r="B71" s="63" t="s">
        <v>25</v>
      </c>
      <c r="C71" s="74"/>
      <c r="D71" s="74"/>
      <c r="E71" s="74"/>
      <c r="F71" s="84"/>
      <c r="G71" s="60" t="str">
        <f>IF(ISBLANK(E71),"",IF(AND(OR(F71&gt;=2,F71&lt;=-2),OR((D71-E71)&gt;=1000,(D71-E71)&lt;=-1000)),"Bitte Begründung in dieser Zelle angeben",""))</f>
        <v/>
      </c>
    </row>
    <row r="72" spans="1:7" s="55" customFormat="1" ht="12.5" x14ac:dyDescent="0.25">
      <c r="B72" s="82" t="s">
        <v>16</v>
      </c>
      <c r="C72" s="83">
        <f>C58+C69</f>
        <v>82500</v>
      </c>
      <c r="D72" s="83">
        <f>D58+D69</f>
        <v>83990</v>
      </c>
      <c r="E72" s="83">
        <f>E58+E69</f>
        <v>105400</v>
      </c>
      <c r="F72" s="85">
        <f t="shared" ref="F72" si="3">IF(OR(D72=0,E72=0),"-",E72/D72*100-100)</f>
        <v>25.49112989641624</v>
      </c>
      <c r="G72" s="73"/>
    </row>
    <row r="73" spans="1:7" s="55" customFormat="1" ht="12.5" x14ac:dyDescent="0.25">
      <c r="C73" s="74"/>
      <c r="D73" s="74"/>
      <c r="E73" s="74"/>
      <c r="F73" s="84"/>
      <c r="G73" s="60"/>
    </row>
    <row r="74" spans="1:7" s="55" customFormat="1" ht="37.5" x14ac:dyDescent="0.25">
      <c r="B74" s="88" t="s">
        <v>94</v>
      </c>
      <c r="C74" s="89">
        <f>C48-C72</f>
        <v>0</v>
      </c>
      <c r="D74" s="89">
        <f>D48-D72</f>
        <v>0</v>
      </c>
      <c r="E74" s="89">
        <f>E48-E72</f>
        <v>0</v>
      </c>
      <c r="F74" s="90" t="str">
        <f>IF(OR(D74=0,E74=0),"-",E74/D74*100-100)</f>
        <v>-</v>
      </c>
      <c r="G74" s="73"/>
    </row>
  </sheetData>
  <sheetProtection algorithmName="SHA-512" hashValue="GG0DSJCcdjDYDA6vZ+s3dOt5OIv0Zda6euvHv1ggmXRKbv7xXzGyFL5J9U69fPNbyBKKJ0N1RkvHXkB+74n3gQ==" saltValue="6TblUkrbIlsdDy/Vgq8odg==" spinCount="100000" sheet="1" selectLockedCells="1" selectUnlockedCells="1"/>
  <mergeCells count="22">
    <mergeCell ref="B1:G1"/>
    <mergeCell ref="B4:G4"/>
    <mergeCell ref="B2:G2"/>
    <mergeCell ref="B3:G3"/>
    <mergeCell ref="C15:G15"/>
    <mergeCell ref="A14:B14"/>
    <mergeCell ref="B8:G8"/>
    <mergeCell ref="B5:G5"/>
    <mergeCell ref="B6:G6"/>
    <mergeCell ref="B7:G7"/>
    <mergeCell ref="B9:G9"/>
    <mergeCell ref="B10:G10"/>
    <mergeCell ref="C11:G11"/>
    <mergeCell ref="C12:G12"/>
    <mergeCell ref="C13:G13"/>
    <mergeCell ref="A52:A58"/>
    <mergeCell ref="A61:A69"/>
    <mergeCell ref="A15:B15"/>
    <mergeCell ref="A19:A42"/>
    <mergeCell ref="A11:B11"/>
    <mergeCell ref="A12:B12"/>
    <mergeCell ref="A13:B13"/>
  </mergeCells>
  <printOptions horizontalCentered="1" verticalCentered="1"/>
  <pageMargins left="0.19685039370078741" right="0.19685039370078741" top="0.59055118110236227" bottom="0.59055118110236227" header="0.31496062992125984" footer="0.31496062992125984"/>
  <pageSetup paperSize="9" scale="81" fitToHeight="0" orientation="landscape" r:id="rId1"/>
  <headerFooter>
    <oddHeader>&amp;L&amp;A / &amp;D</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tabColor theme="8" tint="0.39997558519241921"/>
    <pageSetUpPr fitToPage="1"/>
  </sheetPr>
  <dimension ref="A1:H76"/>
  <sheetViews>
    <sheetView zoomScaleNormal="100" workbookViewId="0">
      <pane ySplit="7" topLeftCell="A8" activePane="bottomLeft" state="frozen"/>
      <selection pane="bottomLeft" activeCell="D13" sqref="D13"/>
    </sheetView>
  </sheetViews>
  <sheetFormatPr baseColWidth="10" defaultColWidth="10.81640625" defaultRowHeight="14" x14ac:dyDescent="0.3"/>
  <cols>
    <col min="1" max="1" width="11" style="6" customWidth="1"/>
    <col min="2" max="2" width="59.54296875" style="6" customWidth="1"/>
    <col min="3" max="5" width="13.81640625" style="6" customWidth="1"/>
    <col min="6" max="6" width="15.26953125" style="49" customWidth="1"/>
    <col min="7" max="7" width="63.7265625" style="24" customWidth="1"/>
    <col min="8" max="16384" width="10.81640625" style="6"/>
  </cols>
  <sheetData>
    <row r="1" spans="1:8" x14ac:dyDescent="0.3">
      <c r="A1" s="141" t="s">
        <v>55</v>
      </c>
      <c r="B1" s="141"/>
      <c r="C1" s="159" t="str">
        <f>IF(ISBLANK(Finanzplan!C1),"",Finanzplan!C1)</f>
        <v/>
      </c>
      <c r="D1" s="160"/>
      <c r="E1" s="160"/>
      <c r="F1" s="160"/>
      <c r="G1" s="161"/>
    </row>
    <row r="2" spans="1:8" x14ac:dyDescent="0.3">
      <c r="A2" s="141" t="s">
        <v>34</v>
      </c>
      <c r="B2" s="142"/>
      <c r="C2" s="159" t="str">
        <f>IF(ISBLANK(Finanzplan!C2),"",Finanzplan!C2)</f>
        <v/>
      </c>
      <c r="D2" s="160"/>
      <c r="E2" s="160"/>
      <c r="F2" s="160"/>
      <c r="G2" s="161"/>
    </row>
    <row r="3" spans="1:8" x14ac:dyDescent="0.3">
      <c r="A3" s="146" t="s">
        <v>45</v>
      </c>
      <c r="B3" s="147"/>
      <c r="C3" s="159" t="str">
        <f>IF(ISBLANK(Finanzplan!C3),"",Finanzplan!C3)</f>
        <v/>
      </c>
      <c r="D3" s="160"/>
      <c r="E3" s="160"/>
      <c r="F3" s="160"/>
      <c r="G3" s="161"/>
    </row>
    <row r="4" spans="1:8" x14ac:dyDescent="0.3">
      <c r="A4" s="141" t="s">
        <v>66</v>
      </c>
      <c r="B4" s="141"/>
      <c r="C4" s="159" t="str">
        <f>IF(ISBLANK(Finanzplan!C4),"",Finanzplan!C4)</f>
        <v/>
      </c>
      <c r="D4" s="160"/>
      <c r="E4" s="160"/>
      <c r="F4" s="160"/>
      <c r="G4" s="161"/>
    </row>
    <row r="5" spans="1:8" x14ac:dyDescent="0.3">
      <c r="A5" s="141" t="s">
        <v>54</v>
      </c>
      <c r="B5" s="141"/>
      <c r="C5" s="159" t="str">
        <f>IF(ISBLANK(Finanzplan!C5),"",Finanzplan!C5)</f>
        <v/>
      </c>
      <c r="D5" s="160"/>
      <c r="E5" s="160"/>
      <c r="F5" s="160"/>
      <c r="G5" s="161"/>
    </row>
    <row r="7" spans="1:8" ht="28" x14ac:dyDescent="0.3">
      <c r="C7" s="4" t="e">
        <f>"Ist "&amp;C5-1</f>
        <v>#VALUE!</v>
      </c>
      <c r="D7" s="4" t="str">
        <f>"Plan "&amp;C5</f>
        <v xml:space="preserve">Plan </v>
      </c>
      <c r="E7" s="4" t="str">
        <f>"Ist "&amp;C5</f>
        <v xml:space="preserve">Ist </v>
      </c>
      <c r="F7" s="4" t="s">
        <v>31</v>
      </c>
      <c r="G7" s="22" t="str">
        <f>"Begründung (wenn Abweichung gegenüber Plan "&amp;C5&amp;" über 
2 % und EUR 1.000,-- ist)"</f>
        <v>Begründung (wenn Abweichung gegenüber Plan  über 
2 % und EUR 1.000,-- ist)</v>
      </c>
    </row>
    <row r="8" spans="1:8" x14ac:dyDescent="0.3">
      <c r="B8" s="17" t="s">
        <v>57</v>
      </c>
      <c r="F8" s="23"/>
    </row>
    <row r="9" spans="1:8" x14ac:dyDescent="0.3">
      <c r="A9" s="136" t="s">
        <v>23</v>
      </c>
      <c r="B9" s="25" t="s">
        <v>0</v>
      </c>
      <c r="C9" s="26"/>
      <c r="D9" s="26"/>
      <c r="E9" s="26"/>
      <c r="F9" s="27" t="str">
        <f t="shared" ref="F9:F40" si="0">IF(OR(D9=0,E9=0),"-",E9/D9*100-100)</f>
        <v>-</v>
      </c>
      <c r="G9" s="28"/>
      <c r="H9" s="9" t="str">
        <f>IF(ISBLANK(E9),"",IF(AND(OR(F9&gt;=2,F9&lt;=-2),OR((D9-E9)&gt;=1000,(D9-E9)&lt;=-1000)),IF(ISBLANK(G9),'|'!B$56,""),""))</f>
        <v/>
      </c>
    </row>
    <row r="10" spans="1:8" x14ac:dyDescent="0.3">
      <c r="A10" s="137"/>
      <c r="B10" s="25" t="s">
        <v>1</v>
      </c>
      <c r="C10" s="26"/>
      <c r="D10" s="26"/>
      <c r="E10" s="26"/>
      <c r="F10" s="27" t="str">
        <f t="shared" si="0"/>
        <v>-</v>
      </c>
      <c r="G10" s="28"/>
      <c r="H10" s="9" t="str">
        <f>IF(ISBLANK(E10),"",IF(AND(OR(F10&gt;=2,F10&lt;=-2),OR((D10-E10)&gt;=1000,(D10-E10)&lt;=-1000)),IF(ISBLANK(G10),'|'!B$56,""),""))</f>
        <v/>
      </c>
    </row>
    <row r="11" spans="1:8" x14ac:dyDescent="0.3">
      <c r="A11" s="137"/>
      <c r="B11" s="25" t="s">
        <v>2</v>
      </c>
      <c r="C11" s="26"/>
      <c r="D11" s="26"/>
      <c r="E11" s="26"/>
      <c r="F11" s="27" t="str">
        <f t="shared" si="0"/>
        <v>-</v>
      </c>
      <c r="G11" s="28"/>
      <c r="H11" s="9" t="str">
        <f>IF(ISBLANK(E11),"",IF(AND(OR(F11&gt;=2,F11&lt;=-2),OR((D11-E11)&gt;=1000,(D11-E11)&lt;=-1000)),IF(ISBLANK(G11),'|'!B$56,""),""))</f>
        <v/>
      </c>
    </row>
    <row r="12" spans="1:8" x14ac:dyDescent="0.3">
      <c r="A12" s="137"/>
      <c r="B12" s="25" t="s">
        <v>3</v>
      </c>
      <c r="C12" s="26"/>
      <c r="D12" s="26"/>
      <c r="E12" s="26"/>
      <c r="F12" s="27" t="str">
        <f t="shared" si="0"/>
        <v>-</v>
      </c>
      <c r="G12" s="28"/>
      <c r="H12" s="9" t="str">
        <f>IF(ISBLANK(E12),"",IF(AND(OR(F12&gt;=2,F12&lt;=-2),OR((D12-E12)&gt;=1000,(D12-E12)&lt;=-1000)),IF(ISBLANK(G12),'|'!B$56,""),""))</f>
        <v/>
      </c>
    </row>
    <row r="13" spans="1:8" x14ac:dyDescent="0.3">
      <c r="A13" s="137"/>
      <c r="B13" s="25" t="s">
        <v>28</v>
      </c>
      <c r="C13" s="26"/>
      <c r="D13" s="26"/>
      <c r="E13" s="26"/>
      <c r="F13" s="27" t="str">
        <f t="shared" si="0"/>
        <v>-</v>
      </c>
      <c r="G13" s="28"/>
      <c r="H13" s="9" t="str">
        <f>IF(ISBLANK(E13),"",IF(AND(OR(F13&gt;=2,F13&lt;=-2),OR((D13-E13)&gt;=1000,(D13-E13)&lt;=-1000)),IF(ISBLANK(G13),'|'!B$56,""),""))</f>
        <v/>
      </c>
    </row>
    <row r="14" spans="1:8" x14ac:dyDescent="0.3">
      <c r="A14" s="137"/>
      <c r="B14" s="25" t="s">
        <v>4</v>
      </c>
      <c r="C14" s="26"/>
      <c r="D14" s="26"/>
      <c r="E14" s="26"/>
      <c r="F14" s="27" t="str">
        <f t="shared" si="0"/>
        <v>-</v>
      </c>
      <c r="G14" s="28"/>
      <c r="H14" s="9" t="str">
        <f>IF(ISBLANK(E14),"",IF(AND(OR(F14&gt;=2,F14&lt;=-2),OR((D14-E14)&gt;=1000,(D14-E14)&lt;=-1000)),IF(ISBLANK(G14),'|'!B$56,""),""))</f>
        <v/>
      </c>
    </row>
    <row r="15" spans="1:8" x14ac:dyDescent="0.3">
      <c r="A15" s="137"/>
      <c r="B15" s="25" t="s">
        <v>5</v>
      </c>
      <c r="C15" s="26"/>
      <c r="D15" s="26"/>
      <c r="E15" s="26"/>
      <c r="F15" s="27" t="str">
        <f>IF(OR(D15=0,E15=0),"-",E15/D15*100-100)</f>
        <v>-</v>
      </c>
      <c r="G15" s="28"/>
      <c r="H15" s="9" t="str">
        <f>IF(ISBLANK(E15),"",IF(AND(OR(F15&gt;=2,F15&lt;=-2),OR((D15-E15)&gt;=1000,(D15-E15)&lt;=-1000)),IF(ISBLANK(G15),'|'!B$56,""),""))</f>
        <v/>
      </c>
    </row>
    <row r="16" spans="1:8" x14ac:dyDescent="0.3">
      <c r="A16" s="137"/>
      <c r="B16" s="25" t="s">
        <v>44</v>
      </c>
      <c r="C16" s="26"/>
      <c r="D16" s="26"/>
      <c r="E16" s="26"/>
      <c r="F16" s="27" t="str">
        <f t="shared" si="0"/>
        <v>-</v>
      </c>
      <c r="G16" s="28"/>
      <c r="H16" s="9" t="str">
        <f>IF(ISBLANK(E16),"",IF(AND(OR(F16&gt;=2,F16&lt;=-2),OR((D16-E16)&gt;=1000,(D16-E16)&lt;=-1000)),IF(ISBLANK(G16),'|'!B$56,""),""))</f>
        <v/>
      </c>
    </row>
    <row r="17" spans="1:8" x14ac:dyDescent="0.3">
      <c r="A17" s="137"/>
      <c r="B17" s="25" t="s">
        <v>6</v>
      </c>
      <c r="C17" s="26"/>
      <c r="D17" s="26"/>
      <c r="E17" s="26"/>
      <c r="F17" s="27" t="str">
        <f t="shared" si="0"/>
        <v>-</v>
      </c>
      <c r="G17" s="28"/>
      <c r="H17" s="9" t="str">
        <f>IF(ISBLANK(E17),"",IF(AND(OR(F17&gt;=2,F17&lt;=-2),OR((D17-E17)&gt;=1000,(D17-E17)&lt;=-1000)),IF(ISBLANK(G17),'|'!B$56,""),""))</f>
        <v/>
      </c>
    </row>
    <row r="18" spans="1:8" x14ac:dyDescent="0.3">
      <c r="A18" s="137"/>
      <c r="B18" s="25" t="s">
        <v>26</v>
      </c>
      <c r="C18" s="26"/>
      <c r="D18" s="26"/>
      <c r="E18" s="26"/>
      <c r="F18" s="27" t="str">
        <f t="shared" si="0"/>
        <v>-</v>
      </c>
      <c r="G18" s="28"/>
      <c r="H18" s="9" t="str">
        <f>IF(ISBLANK(E18),"",IF(AND(OR(F18&gt;=2,F18&lt;=-2),OR((D18-E18)&gt;=1000,(D18-E18)&lt;=-1000)),IF(ISBLANK(G18),'|'!B$56,""),""))</f>
        <v/>
      </c>
    </row>
    <row r="19" spans="1:8" x14ac:dyDescent="0.3">
      <c r="A19" s="137"/>
      <c r="B19" s="25" t="s">
        <v>7</v>
      </c>
      <c r="C19" s="26"/>
      <c r="D19" s="26"/>
      <c r="E19" s="26"/>
      <c r="F19" s="27" t="str">
        <f t="shared" si="0"/>
        <v>-</v>
      </c>
      <c r="G19" s="28"/>
      <c r="H19" s="9" t="str">
        <f>IF(ISBLANK(E19),"",IF(AND(OR(F19&gt;=2,F19&lt;=-2),OR((D19-E19)&gt;=1000,(D19-E19)&lt;=-1000)),IF(ISBLANK(G19),'|'!B$56,""),""))</f>
        <v/>
      </c>
    </row>
    <row r="20" spans="1:8" x14ac:dyDescent="0.3">
      <c r="A20" s="137"/>
      <c r="B20" s="25" t="s">
        <v>8</v>
      </c>
      <c r="C20" s="26"/>
      <c r="D20" s="26"/>
      <c r="E20" s="26"/>
      <c r="F20" s="27" t="str">
        <f t="shared" si="0"/>
        <v>-</v>
      </c>
      <c r="G20" s="28"/>
      <c r="H20" s="9" t="str">
        <f>IF(ISBLANK(E20),"",IF(AND(OR(F20&gt;=2,F20&lt;=-2),OR((D20-E20)&gt;=1000,(D20-E20)&lt;=-1000)),IF(ISBLANK(G20),'|'!B$56,""),""))</f>
        <v/>
      </c>
    </row>
    <row r="21" spans="1:8" x14ac:dyDescent="0.3">
      <c r="A21" s="137"/>
      <c r="B21" s="25" t="s">
        <v>9</v>
      </c>
      <c r="C21" s="26"/>
      <c r="D21" s="26"/>
      <c r="E21" s="26"/>
      <c r="F21" s="27" t="str">
        <f t="shared" si="0"/>
        <v>-</v>
      </c>
      <c r="G21" s="28"/>
      <c r="H21" s="9" t="str">
        <f>IF(ISBLANK(E21),"",IF(AND(OR(F21&gt;=2,F21&lt;=-2),OR((D21-E21)&gt;=1000,(D21-E21)&lt;=-1000)),IF(ISBLANK(G21),'|'!B$56,""),""))</f>
        <v/>
      </c>
    </row>
    <row r="22" spans="1:8" x14ac:dyDescent="0.3">
      <c r="A22" s="137"/>
      <c r="B22" s="25" t="s">
        <v>11</v>
      </c>
      <c r="C22" s="26"/>
      <c r="D22" s="26"/>
      <c r="E22" s="26"/>
      <c r="F22" s="27" t="str">
        <f t="shared" si="0"/>
        <v>-</v>
      </c>
      <c r="G22" s="28"/>
      <c r="H22" s="9" t="str">
        <f>IF(ISBLANK(E22),"",IF(AND(OR(F22&gt;=2,F22&lt;=-2),OR((D22-E22)&gt;=1000,(D22-E22)&lt;=-1000)),IF(ISBLANK(G22),'|'!B$56,""),""))</f>
        <v/>
      </c>
    </row>
    <row r="23" spans="1:8" x14ac:dyDescent="0.3">
      <c r="A23" s="137"/>
      <c r="B23" s="25" t="s">
        <v>10</v>
      </c>
      <c r="C23" s="26"/>
      <c r="D23" s="26"/>
      <c r="E23" s="26"/>
      <c r="F23" s="27" t="str">
        <f t="shared" si="0"/>
        <v>-</v>
      </c>
      <c r="G23" s="28"/>
      <c r="H23" s="9" t="str">
        <f>IF(ISBLANK(E23),"",IF(AND(OR(F23&gt;=2,F23&lt;=-2),OR((D23-E23)&gt;=1000,(D23-E23)&lt;=-1000)),IF(ISBLANK(G23),'|'!B$56,""),""))</f>
        <v/>
      </c>
    </row>
    <row r="24" spans="1:8" ht="29.15" customHeight="1" x14ac:dyDescent="0.3">
      <c r="A24" s="137"/>
      <c r="B24" s="25" t="s">
        <v>52</v>
      </c>
      <c r="C24" s="26"/>
      <c r="D24" s="26"/>
      <c r="E24" s="26"/>
      <c r="F24" s="27" t="str">
        <f t="shared" si="0"/>
        <v>-</v>
      </c>
      <c r="G24" s="28"/>
      <c r="H24" s="9" t="str">
        <f>IF(ISBLANK(E24),"",IF(AND(OR(F24&gt;=2,F24&lt;=-2),OR((D24-E24)&gt;=1000,(D24-E24)&lt;=-1000)),IF(ISBLANK(G24),'|'!B$56,""),""))</f>
        <v/>
      </c>
    </row>
    <row r="25" spans="1:8" x14ac:dyDescent="0.3">
      <c r="A25" s="137"/>
      <c r="B25" s="25" t="s">
        <v>53</v>
      </c>
      <c r="C25" s="26"/>
      <c r="D25" s="26"/>
      <c r="E25" s="26"/>
      <c r="F25" s="27" t="str">
        <f t="shared" si="0"/>
        <v>-</v>
      </c>
      <c r="G25" s="28"/>
      <c r="H25" s="9" t="str">
        <f>IF(ISBLANK(E25),"",IF(AND(OR(F25&gt;=2,F25&lt;=-2),OR((D25-E25)&gt;=1000,(D25-E25)&lt;=-1000)),IF(ISBLANK(G25),'|'!B$56,""),""))</f>
        <v/>
      </c>
    </row>
    <row r="26" spans="1:8" x14ac:dyDescent="0.3">
      <c r="A26" s="137"/>
      <c r="B26" s="29"/>
      <c r="C26" s="26"/>
      <c r="D26" s="26"/>
      <c r="E26" s="26"/>
      <c r="F26" s="27" t="str">
        <f t="shared" si="0"/>
        <v>-</v>
      </c>
      <c r="G26" s="28"/>
      <c r="H26" s="9" t="str">
        <f>IF(ISBLANK(E26),"",IF(AND(OR(F26&gt;=2,F26&lt;=-2),OR((D26-E26)&gt;=1000,(D26-E26)&lt;=-1000)),IF(ISBLANK(G26),'|'!B$56,""),""))</f>
        <v/>
      </c>
    </row>
    <row r="27" spans="1:8" x14ac:dyDescent="0.3">
      <c r="A27" s="137"/>
      <c r="B27" s="29"/>
      <c r="C27" s="26"/>
      <c r="D27" s="26"/>
      <c r="E27" s="26"/>
      <c r="F27" s="27" t="str">
        <f t="shared" si="0"/>
        <v>-</v>
      </c>
      <c r="G27" s="28"/>
      <c r="H27" s="9" t="str">
        <f>IF(ISBLANK(E27),"",IF(AND(OR(F27&gt;=2,F27&lt;=-2),OR((D27-E27)&gt;=1000,(D27-E27)&lt;=-1000)),IF(ISBLANK(G27),'|'!B$56,""),""))</f>
        <v/>
      </c>
    </row>
    <row r="28" spans="1:8" x14ac:dyDescent="0.3">
      <c r="A28" s="137"/>
      <c r="B28" s="29"/>
      <c r="C28" s="26"/>
      <c r="D28" s="26"/>
      <c r="E28" s="26"/>
      <c r="F28" s="27" t="str">
        <f t="shared" si="0"/>
        <v>-</v>
      </c>
      <c r="G28" s="28"/>
      <c r="H28" s="9" t="str">
        <f>IF(ISBLANK(E28),"",IF(AND(OR(F28&gt;=2,F28&lt;=-2),OR((D28-E28)&gt;=1000,(D28-E28)&lt;=-1000)),IF(ISBLANK(G28),'|'!B$56,""),""))</f>
        <v/>
      </c>
    </row>
    <row r="29" spans="1:8" x14ac:dyDescent="0.3">
      <c r="A29" s="137"/>
      <c r="B29" s="29"/>
      <c r="C29" s="26"/>
      <c r="D29" s="26"/>
      <c r="E29" s="26"/>
      <c r="F29" s="27" t="str">
        <f t="shared" si="0"/>
        <v>-</v>
      </c>
      <c r="G29" s="28"/>
      <c r="H29" s="9" t="str">
        <f>IF(ISBLANK(E29),"",IF(AND(OR(F29&gt;=2,F29&lt;=-2),OR((D29-E29)&gt;=1000,(D29-E29)&lt;=-1000)),IF(ISBLANK(G29),'|'!B$56,""),""))</f>
        <v/>
      </c>
    </row>
    <row r="30" spans="1:8" x14ac:dyDescent="0.3">
      <c r="A30" s="137"/>
      <c r="B30" s="29"/>
      <c r="C30" s="26"/>
      <c r="D30" s="26"/>
      <c r="E30" s="26"/>
      <c r="F30" s="27" t="str">
        <f t="shared" si="0"/>
        <v>-</v>
      </c>
      <c r="G30" s="28"/>
      <c r="H30" s="9" t="str">
        <f>IF(ISBLANK(E30),"",IF(AND(OR(F30&gt;=2,F30&lt;=-2),OR((D30-E30)&gt;=1000,(D30-E30)&lt;=-1000)),IF(ISBLANK(G30),'|'!B$56,""),""))</f>
        <v/>
      </c>
    </row>
    <row r="31" spans="1:8" x14ac:dyDescent="0.3">
      <c r="A31" s="137"/>
      <c r="B31" s="29"/>
      <c r="C31" s="26"/>
      <c r="D31" s="26"/>
      <c r="E31" s="26"/>
      <c r="F31" s="27" t="str">
        <f t="shared" si="0"/>
        <v>-</v>
      </c>
      <c r="G31" s="28"/>
      <c r="H31" s="9" t="str">
        <f>IF(ISBLANK(E31),"",IF(AND(OR(F31&gt;=2,F31&lt;=-2),OR((D31-E31)&gt;=1000,(D31-E31)&lt;=-1000)),IF(ISBLANK(G31),'|'!B$56,""),""))</f>
        <v/>
      </c>
    </row>
    <row r="32" spans="1:8" x14ac:dyDescent="0.3">
      <c r="A32" s="137"/>
      <c r="B32" s="29"/>
      <c r="C32" s="26"/>
      <c r="D32" s="26"/>
      <c r="E32" s="26"/>
      <c r="F32" s="27" t="str">
        <f t="shared" si="0"/>
        <v>-</v>
      </c>
      <c r="G32" s="28"/>
      <c r="H32" s="9" t="str">
        <f>IF(ISBLANK(E32),"",IF(AND(OR(F32&gt;=2,F32&lt;=-2),OR((D32-E32)&gt;=1000,(D32-E32)&lt;=-1000)),IF(ISBLANK(G32),'|'!B$56,""),""))</f>
        <v/>
      </c>
    </row>
    <row r="33" spans="1:8" x14ac:dyDescent="0.3">
      <c r="A33" s="137"/>
      <c r="B33" s="29"/>
      <c r="C33" s="26"/>
      <c r="D33" s="26"/>
      <c r="E33" s="26"/>
      <c r="F33" s="27" t="str">
        <f t="shared" si="0"/>
        <v>-</v>
      </c>
      <c r="G33" s="28"/>
      <c r="H33" s="9" t="str">
        <f>IF(ISBLANK(E33),"",IF(AND(OR(F33&gt;=2,F33&lt;=-2),OR((D33-E33)&gt;=1000,(D33-E33)&lt;=-1000)),IF(ISBLANK(G33),'|'!B$56,""),""))</f>
        <v/>
      </c>
    </row>
    <row r="34" spans="1:8" x14ac:dyDescent="0.3">
      <c r="A34" s="137"/>
      <c r="B34" s="29"/>
      <c r="C34" s="26"/>
      <c r="D34" s="26"/>
      <c r="E34" s="26"/>
      <c r="F34" s="27" t="str">
        <f t="shared" si="0"/>
        <v>-</v>
      </c>
      <c r="G34" s="28"/>
      <c r="H34" s="9" t="str">
        <f>IF(ISBLANK(E34),"",IF(AND(OR(F34&gt;=2,F34&lt;=-2),OR((D34-E34)&gt;=1000,(D34-E34)&lt;=-1000)),IF(ISBLANK(G34),'|'!B$56,""),""))</f>
        <v/>
      </c>
    </row>
    <row r="35" spans="1:8" x14ac:dyDescent="0.3">
      <c r="A35" s="137"/>
      <c r="B35" s="29"/>
      <c r="C35" s="26"/>
      <c r="D35" s="26"/>
      <c r="E35" s="26"/>
      <c r="F35" s="27" t="str">
        <f t="shared" si="0"/>
        <v>-</v>
      </c>
      <c r="G35" s="28"/>
      <c r="H35" s="9" t="str">
        <f>IF(ISBLANK(E35),"",IF(AND(OR(F35&gt;=2,F35&lt;=-2),OR((D35-E35)&gt;=1000,(D35-E35)&lt;=-1000)),IF(ISBLANK(G35),'|'!B$56,""),""))</f>
        <v/>
      </c>
    </row>
    <row r="36" spans="1:8" x14ac:dyDescent="0.3">
      <c r="A36" s="137"/>
      <c r="B36" s="29"/>
      <c r="C36" s="26"/>
      <c r="D36" s="26"/>
      <c r="E36" s="26"/>
      <c r="F36" s="27" t="str">
        <f t="shared" si="0"/>
        <v>-</v>
      </c>
      <c r="G36" s="28"/>
      <c r="H36" s="9" t="str">
        <f>IF(ISBLANK(E36),"",IF(AND(OR(F36&gt;=2,F36&lt;=-2),OR((D36-E36)&gt;=1000,(D36-E36)&lt;=-1000)),IF(ISBLANK(G36),'|'!B$56,""),""))</f>
        <v/>
      </c>
    </row>
    <row r="37" spans="1:8" x14ac:dyDescent="0.3">
      <c r="A37" s="137"/>
      <c r="B37" s="29"/>
      <c r="C37" s="26"/>
      <c r="D37" s="26"/>
      <c r="E37" s="26"/>
      <c r="F37" s="27" t="str">
        <f t="shared" si="0"/>
        <v>-</v>
      </c>
      <c r="G37" s="28"/>
      <c r="H37" s="9" t="str">
        <f>IF(ISBLANK(E37),"",IF(AND(OR(F37&gt;=2,F37&lt;=-2),OR((D37-E37)&gt;=1000,(D37-E37)&lt;=-1000)),IF(ISBLANK(G37),'|'!B$56,""),""))</f>
        <v/>
      </c>
    </row>
    <row r="38" spans="1:8" x14ac:dyDescent="0.3">
      <c r="A38" s="137"/>
      <c r="B38" s="29"/>
      <c r="C38" s="26"/>
      <c r="D38" s="26"/>
      <c r="E38" s="26"/>
      <c r="F38" s="27" t="str">
        <f t="shared" si="0"/>
        <v>-</v>
      </c>
      <c r="G38" s="28"/>
      <c r="H38" s="9" t="str">
        <f>IF(ISBLANK(E38),"",IF(AND(OR(F38&gt;=2,F38&lt;=-2),OR((D38-E38)&gt;=1000,(D38-E38)&lt;=-1000)),IF(ISBLANK(G38),'|'!B$56,""),""))</f>
        <v/>
      </c>
    </row>
    <row r="39" spans="1:8" x14ac:dyDescent="0.3">
      <c r="A39" s="137"/>
      <c r="B39" s="29"/>
      <c r="C39" s="26"/>
      <c r="D39" s="26"/>
      <c r="E39" s="26"/>
      <c r="F39" s="27" t="str">
        <f t="shared" si="0"/>
        <v>-</v>
      </c>
      <c r="G39" s="28"/>
      <c r="H39" s="9" t="str">
        <f>IF(ISBLANK(E39),"",IF(AND(OR(F39&gt;=2,F39&lt;=-2),OR((D39-E39)&gt;=1000,(D39-E39)&lt;=-1000)),IF(ISBLANK(G39),'|'!B$56,""),""))</f>
        <v/>
      </c>
    </row>
    <row r="40" spans="1:8" x14ac:dyDescent="0.3">
      <c r="A40" s="137"/>
      <c r="B40" s="29"/>
      <c r="C40" s="26"/>
      <c r="D40" s="26"/>
      <c r="E40" s="26"/>
      <c r="F40" s="27" t="str">
        <f t="shared" si="0"/>
        <v>-</v>
      </c>
      <c r="G40" s="28"/>
      <c r="H40" s="9" t="str">
        <f>IF(ISBLANK(E40),"",IF(AND(OR(F40&gt;=2,F40&lt;=-2),OR((D40-E40)&gt;=1000,(D40-E40)&lt;=-1000)),IF(ISBLANK(G40),'|'!B$56,""),""))</f>
        <v/>
      </c>
    </row>
    <row r="41" spans="1:8" x14ac:dyDescent="0.3">
      <c r="A41" s="137"/>
      <c r="B41" s="30" t="s">
        <v>12</v>
      </c>
      <c r="C41" s="31">
        <f ca="1">SUM(C9:OFFSET(C41,-1,0))</f>
        <v>0</v>
      </c>
      <c r="D41" s="31">
        <f ca="1">SUM(D9:OFFSET(D41,-1,0))</f>
        <v>0</v>
      </c>
      <c r="E41" s="31">
        <f ca="1">SUM(E9:OFFSET(E41,-1,0))</f>
        <v>0</v>
      </c>
      <c r="F41" s="27" t="str">
        <f ca="1">IF(OR(D41=0,E41=0),"-",E41/D41*100-100)</f>
        <v>-</v>
      </c>
      <c r="G41" s="32"/>
      <c r="H41" s="9"/>
    </row>
    <row r="42" spans="1:8" x14ac:dyDescent="0.3">
      <c r="C42" s="33"/>
      <c r="D42" s="33"/>
      <c r="E42" s="33"/>
      <c r="F42" s="34"/>
      <c r="H42" s="9"/>
    </row>
    <row r="43" spans="1:8" x14ac:dyDescent="0.3">
      <c r="A43" s="35"/>
      <c r="B43" s="17" t="s">
        <v>14</v>
      </c>
      <c r="C43" s="33"/>
      <c r="D43" s="33"/>
      <c r="E43" s="33"/>
      <c r="F43" s="34"/>
      <c r="H43" s="9"/>
    </row>
    <row r="44" spans="1:8" x14ac:dyDescent="0.3">
      <c r="A44" s="36"/>
      <c r="B44" s="30" t="s">
        <v>12</v>
      </c>
      <c r="C44" s="37">
        <f>Finanzplan!D44</f>
        <v>0</v>
      </c>
      <c r="D44" s="37">
        <f>financialPlanPersonalCost</f>
        <v>0</v>
      </c>
      <c r="E44" s="26"/>
      <c r="F44" s="38" t="str">
        <f>IF(OR(D44=0,E44=0),"-",E44/D44*100-100)</f>
        <v>-</v>
      </c>
      <c r="G44" s="28"/>
      <c r="H44" s="9" t="str">
        <f>IF(ISBLANK(E44),"",IF(AND(OR(F44&gt;=2,F44&lt;=-2),OR((D44-E44)&gt;=1000,(D44-E44)&lt;=-1000)),IF(ISBLANK(G44),'|'!B$56,""),""))</f>
        <v/>
      </c>
    </row>
    <row r="45" spans="1:8" x14ac:dyDescent="0.3">
      <c r="C45" s="33"/>
      <c r="D45" s="33"/>
      <c r="E45" s="33"/>
      <c r="F45" s="6"/>
      <c r="H45" s="9"/>
    </row>
    <row r="46" spans="1:8" x14ac:dyDescent="0.3">
      <c r="B46" s="17" t="s">
        <v>15</v>
      </c>
      <c r="C46" s="33"/>
      <c r="D46" s="33"/>
      <c r="E46" s="33"/>
      <c r="F46" s="6"/>
      <c r="H46" s="9"/>
    </row>
    <row r="47" spans="1:8" x14ac:dyDescent="0.3">
      <c r="B47" s="30" t="s">
        <v>16</v>
      </c>
      <c r="C47" s="31">
        <f ca="1">C41+C44</f>
        <v>0</v>
      </c>
      <c r="D47" s="31">
        <f ca="1">D41+D44</f>
        <v>0</v>
      </c>
      <c r="E47" s="31">
        <f ca="1">E41+E44</f>
        <v>0</v>
      </c>
      <c r="F47" s="38" t="str">
        <f ca="1">IF(OR(D47=0,E47=0),"-",E47/D47*100-100)</f>
        <v>-</v>
      </c>
      <c r="G47" s="32"/>
      <c r="H47" s="9"/>
    </row>
    <row r="48" spans="1:8" x14ac:dyDescent="0.3">
      <c r="C48" s="33"/>
      <c r="D48" s="33"/>
      <c r="E48" s="33"/>
      <c r="F48" s="34"/>
      <c r="H48" s="9"/>
    </row>
    <row r="49" spans="1:8" x14ac:dyDescent="0.3">
      <c r="C49" s="33"/>
      <c r="D49" s="33"/>
      <c r="E49" s="33"/>
      <c r="F49" s="34"/>
      <c r="H49" s="9"/>
    </row>
    <row r="50" spans="1:8" x14ac:dyDescent="0.3">
      <c r="B50" s="17" t="s">
        <v>58</v>
      </c>
      <c r="C50" s="33"/>
      <c r="D50" s="33"/>
      <c r="E50" s="33"/>
      <c r="F50" s="34"/>
      <c r="H50" s="9"/>
    </row>
    <row r="51" spans="1:8" ht="28" x14ac:dyDescent="0.3">
      <c r="A51" s="138" t="s">
        <v>24</v>
      </c>
      <c r="B51" s="39" t="s">
        <v>19</v>
      </c>
      <c r="C51" s="26"/>
      <c r="D51" s="26"/>
      <c r="E51" s="26"/>
      <c r="F51" s="40" t="str">
        <f t="shared" ref="F51:F59" si="1">IF(OR(D51=0,E51=0),"-",E51/D51*100-100)</f>
        <v>-</v>
      </c>
      <c r="G51" s="28"/>
      <c r="H51" s="9" t="str">
        <f>IF(ISBLANK(E51),"",IF(AND(OR(F51&gt;=2,F51&lt;=-2),OR((D51-E51)&gt;=1000,(D51-E51)&lt;=-1000)),IF(ISBLANK(G51),'|'!B$56,""),""))</f>
        <v/>
      </c>
    </row>
    <row r="52" spans="1:8" x14ac:dyDescent="0.3">
      <c r="A52" s="139"/>
      <c r="B52" s="41" t="s">
        <v>17</v>
      </c>
      <c r="C52" s="26"/>
      <c r="D52" s="26"/>
      <c r="E52" s="26"/>
      <c r="F52" s="40" t="str">
        <f t="shared" si="1"/>
        <v>-</v>
      </c>
      <c r="G52" s="28"/>
      <c r="H52" s="9" t="str">
        <f>IF(ISBLANK(E52),"",IF(AND(OR(F52&gt;=2,F52&lt;=-2),OR((D52-E52)&gt;=1000,(D52-E52)&lt;=-1000)),IF(ISBLANK(G52),'|'!B$56,""),""))</f>
        <v/>
      </c>
    </row>
    <row r="53" spans="1:8" x14ac:dyDescent="0.3">
      <c r="A53" s="139"/>
      <c r="B53" s="41" t="s">
        <v>18</v>
      </c>
      <c r="C53" s="26"/>
      <c r="D53" s="26"/>
      <c r="E53" s="26"/>
      <c r="F53" s="40" t="str">
        <f t="shared" si="1"/>
        <v>-</v>
      </c>
      <c r="G53" s="28"/>
      <c r="H53" s="9" t="str">
        <f>IF(ISBLANK(E53),"",IF(AND(OR(F53&gt;=2,F53&lt;=-2),OR((D53-E53)&gt;=1000,(D53-E53)&lt;=-1000)),IF(ISBLANK(G53),'|'!B$56,""),""))</f>
        <v/>
      </c>
    </row>
    <row r="54" spans="1:8" x14ac:dyDescent="0.3">
      <c r="A54" s="139"/>
      <c r="B54" s="41" t="s">
        <v>32</v>
      </c>
      <c r="C54" s="26"/>
      <c r="D54" s="26"/>
      <c r="E54" s="26"/>
      <c r="F54" s="40" t="str">
        <f t="shared" si="1"/>
        <v>-</v>
      </c>
      <c r="G54" s="28"/>
      <c r="H54" s="9" t="str">
        <f>IF(ISBLANK(E54),"",IF(AND(OR(F54&gt;=2,F54&lt;=-2),OR((D54-E54)&gt;=1000,(D54-E54)&lt;=-1000)),IF(ISBLANK(G54),'|'!B$56,""),""))</f>
        <v/>
      </c>
    </row>
    <row r="55" spans="1:8" x14ac:dyDescent="0.3">
      <c r="A55" s="139"/>
      <c r="B55" s="29"/>
      <c r="C55" s="26"/>
      <c r="D55" s="26"/>
      <c r="E55" s="26"/>
      <c r="F55" s="40" t="str">
        <f t="shared" si="1"/>
        <v>-</v>
      </c>
      <c r="G55" s="28"/>
      <c r="H55" s="9" t="str">
        <f>IF(ISBLANK(E55),"",IF(AND(OR(F55&gt;=2,F55&lt;=-2),OR((D55-E55)&gt;=1000,(D55-E55)&lt;=-1000)),IF(ISBLANK(G55),'|'!B$56,""),""))</f>
        <v/>
      </c>
    </row>
    <row r="56" spans="1:8" x14ac:dyDescent="0.3">
      <c r="A56" s="139"/>
      <c r="B56" s="29"/>
      <c r="C56" s="26"/>
      <c r="D56" s="26"/>
      <c r="E56" s="26"/>
      <c r="F56" s="40" t="str">
        <f t="shared" si="1"/>
        <v>-</v>
      </c>
      <c r="G56" s="28"/>
      <c r="H56" s="9" t="str">
        <f>IF(ISBLANK(E56),"",IF(AND(OR(F56&gt;=2,F56&lt;=-2),OR((D56-E56)&gt;=1000,(D56-E56)&lt;=-1000)),IF(ISBLANK(G56),'|'!B$56,""),""))</f>
        <v/>
      </c>
    </row>
    <row r="57" spans="1:8" x14ac:dyDescent="0.3">
      <c r="A57" s="139"/>
      <c r="B57" s="29"/>
      <c r="C57" s="26"/>
      <c r="D57" s="26"/>
      <c r="E57" s="26"/>
      <c r="F57" s="40" t="str">
        <f t="shared" si="1"/>
        <v>-</v>
      </c>
      <c r="G57" s="28"/>
      <c r="H57" s="9" t="str">
        <f>IF(ISBLANK(E57),"",IF(AND(OR(F57&gt;=2,F57&lt;=-2),OR((D57-E57)&gt;=1000,(D57-E57)&lt;=-1000)),IF(ISBLANK(G57),'|'!B$56,""),""))</f>
        <v/>
      </c>
    </row>
    <row r="58" spans="1:8" x14ac:dyDescent="0.3">
      <c r="A58" s="139"/>
      <c r="B58" s="29"/>
      <c r="C58" s="26"/>
      <c r="D58" s="26"/>
      <c r="E58" s="26"/>
      <c r="F58" s="40" t="str">
        <f t="shared" si="1"/>
        <v>-</v>
      </c>
      <c r="G58" s="28"/>
      <c r="H58" s="9" t="str">
        <f>IF(ISBLANK(E58),"",IF(AND(OR(F58&gt;=2,F58&lt;=-2),OR((D58-E58)&gt;=1000,(D58-E58)&lt;=-1000)),IF(ISBLANK(G58),'|'!B$56,""),""))</f>
        <v/>
      </c>
    </row>
    <row r="59" spans="1:8" x14ac:dyDescent="0.3">
      <c r="A59" s="140"/>
      <c r="B59" s="42" t="s">
        <v>16</v>
      </c>
      <c r="C59" s="43">
        <f ca="1">SUM(C51:OFFSET(C59,-1,0))</f>
        <v>0</v>
      </c>
      <c r="D59" s="43">
        <f ca="1">SUM(D51:OFFSET(D59,-1,0))</f>
        <v>0</v>
      </c>
      <c r="E59" s="43">
        <f ca="1">SUM(E51:OFFSET(E59,-1,0))</f>
        <v>0</v>
      </c>
      <c r="F59" s="40" t="str">
        <f t="shared" ca="1" si="1"/>
        <v>-</v>
      </c>
      <c r="G59" s="32"/>
      <c r="H59" s="9"/>
    </row>
    <row r="60" spans="1:8" x14ac:dyDescent="0.3">
      <c r="C60" s="33"/>
      <c r="D60" s="33"/>
      <c r="E60" s="33"/>
      <c r="F60" s="44"/>
      <c r="H60" s="9"/>
    </row>
    <row r="61" spans="1:8" x14ac:dyDescent="0.3">
      <c r="B61" s="17" t="s">
        <v>60</v>
      </c>
      <c r="C61" s="33"/>
      <c r="D61" s="33"/>
      <c r="E61" s="33"/>
      <c r="F61" s="44"/>
      <c r="H61" s="9"/>
    </row>
    <row r="62" spans="1:8" x14ac:dyDescent="0.3">
      <c r="A62" s="135" t="s">
        <v>24</v>
      </c>
      <c r="B62" s="39" t="str">
        <f>Finanzplan!B62</f>
        <v>EU</v>
      </c>
      <c r="C62" s="26"/>
      <c r="D62" s="26"/>
      <c r="E62" s="26"/>
      <c r="F62" s="45" t="str">
        <f>IF(OR(D62=0,E62=0),"-",E62/D62*100-100)</f>
        <v>-</v>
      </c>
      <c r="G62" s="28"/>
      <c r="H62" s="9" t="str">
        <f>IF(ISBLANK(E62),"",IF(AND(OR(F62&gt;=2,F62&lt;=-2),OR((D62-E62)&gt;=1000,(D62-E62)&lt;=-1000)),IF(ISBLANK(G62),'|'!B$56,""),""))</f>
        <v/>
      </c>
    </row>
    <row r="63" spans="1:8" ht="28" x14ac:dyDescent="0.3">
      <c r="A63" s="135"/>
      <c r="B63" s="39" t="str">
        <f>Finanzplan!B63</f>
        <v>Bundesministerium, bitte jedes Ministerium einzeln anführen</v>
      </c>
      <c r="C63" s="26"/>
      <c r="D63" s="26"/>
      <c r="E63" s="26"/>
      <c r="F63" s="45" t="str">
        <f t="shared" ref="F63:F70" si="2">IF(OR(D63=0,E63=0),"-",E63/D63*100-100)</f>
        <v>-</v>
      </c>
      <c r="G63" s="28"/>
      <c r="H63" s="9" t="str">
        <f>IF(ISBLANK(E63),"",IF(AND(OR(F63&gt;=2,F63&lt;=-2),OR((D63-E63)&gt;=1000,(D63-E63)&lt;=-1000)),IF(ISBLANK(G63),'|'!B$56,""),""))</f>
        <v/>
      </c>
    </row>
    <row r="64" spans="1:8" ht="28" x14ac:dyDescent="0.3">
      <c r="A64" s="135"/>
      <c r="B64" s="39" t="str">
        <f>Finanzplan!B64</f>
        <v>Stadt Wien (OHNE MA 13); bitte jede Magistratsabteilung einzeln anführen</v>
      </c>
      <c r="C64" s="26"/>
      <c r="D64" s="26"/>
      <c r="E64" s="26"/>
      <c r="F64" s="45" t="str">
        <f t="shared" si="2"/>
        <v>-</v>
      </c>
      <c r="G64" s="28"/>
      <c r="H64" s="9" t="str">
        <f>IF(ISBLANK(E64),"",IF(AND(OR(F64&gt;=2,F64&lt;=-2),OR((D64-E64)&gt;=1000,(D64-E64)&lt;=-1000)),IF(ISBLANK(G64),'|'!B$56,""),""))</f>
        <v/>
      </c>
    </row>
    <row r="65" spans="1:8" x14ac:dyDescent="0.3">
      <c r="A65" s="135"/>
      <c r="B65" s="39" t="str">
        <f>Finanzplan!B65</f>
        <v>Bezirk (OHNE MA 13), bitte den jeweiligen Bezirk anführen</v>
      </c>
      <c r="C65" s="26"/>
      <c r="D65" s="26"/>
      <c r="E65" s="26"/>
      <c r="F65" s="45" t="str">
        <f t="shared" si="2"/>
        <v>-</v>
      </c>
      <c r="G65" s="28"/>
      <c r="H65" s="9" t="str">
        <f>IF(ISBLANK(E65),"",IF(AND(OR(F65&gt;=2,F65&lt;=-2),OR((D65-E65)&gt;=1000,(D65-E65)&lt;=-1000)),IF(ISBLANK(G65),'|'!B$56,""),""))</f>
        <v/>
      </c>
    </row>
    <row r="66" spans="1:8" x14ac:dyDescent="0.3">
      <c r="A66" s="135"/>
      <c r="B66" s="39"/>
      <c r="C66" s="26"/>
      <c r="D66" s="26"/>
      <c r="E66" s="26"/>
      <c r="F66" s="45" t="str">
        <f t="shared" si="2"/>
        <v>-</v>
      </c>
      <c r="G66" s="28"/>
      <c r="H66" s="9" t="str">
        <f>IF(ISBLANK(E66),"",IF(AND(OR(F66&gt;=2,F66&lt;=-2),OR((D66-E66)&gt;=1000,(D66-E66)&lt;=-1000)),IF(ISBLANK(G66),'|'!B$56,""),""))</f>
        <v/>
      </c>
    </row>
    <row r="67" spans="1:8" x14ac:dyDescent="0.3">
      <c r="A67" s="135"/>
      <c r="B67" s="39"/>
      <c r="C67" s="26"/>
      <c r="D67" s="26"/>
      <c r="E67" s="26"/>
      <c r="F67" s="45" t="str">
        <f t="shared" si="2"/>
        <v>-</v>
      </c>
      <c r="G67" s="28"/>
      <c r="H67" s="9" t="str">
        <f>IF(ISBLANK(E67),"",IF(AND(OR(F67&gt;=2,F67&lt;=-2),OR((D67-E67)&gt;=1000,(D67-E67)&lt;=-1000)),IF(ISBLANK(G67),'|'!B$56,""),""))</f>
        <v/>
      </c>
    </row>
    <row r="68" spans="1:8" x14ac:dyDescent="0.3">
      <c r="A68" s="135"/>
      <c r="B68" s="39"/>
      <c r="C68" s="26"/>
      <c r="D68" s="26"/>
      <c r="E68" s="26"/>
      <c r="F68" s="45" t="str">
        <f t="shared" si="2"/>
        <v>-</v>
      </c>
      <c r="G68" s="28"/>
      <c r="H68" s="9" t="str">
        <f>IF(ISBLANK(E68),"",IF(AND(OR(F68&gt;=2,F68&lt;=-2),OR((D68-E68)&gt;=1000,(D68-E68)&lt;=-1000)),IF(ISBLANK(G68),'|'!B$56,""),""))</f>
        <v/>
      </c>
    </row>
    <row r="69" spans="1:8" x14ac:dyDescent="0.3">
      <c r="A69" s="135"/>
      <c r="B69" s="39"/>
      <c r="C69" s="26"/>
      <c r="D69" s="26"/>
      <c r="E69" s="26"/>
      <c r="F69" s="45" t="str">
        <f t="shared" si="2"/>
        <v>-</v>
      </c>
      <c r="G69" s="28"/>
      <c r="H69" s="9" t="str">
        <f>IF(ISBLANK(E69),"",IF(AND(OR(F69&gt;=2,F69&lt;=-2),OR((D69-E69)&gt;=1000,(D69-E69)&lt;=-1000)),IF(ISBLANK(G69),'|'!B$56,""),""))</f>
        <v/>
      </c>
    </row>
    <row r="70" spans="1:8" x14ac:dyDescent="0.3">
      <c r="A70" s="135"/>
      <c r="B70" s="39" t="s">
        <v>80</v>
      </c>
      <c r="C70" s="26"/>
      <c r="D70" s="26"/>
      <c r="E70" s="26"/>
      <c r="F70" s="45" t="str">
        <f t="shared" si="2"/>
        <v>-</v>
      </c>
      <c r="G70" s="28"/>
      <c r="H70" s="9" t="str">
        <f>IF(ISBLANK(E70),"",IF(AND(OR(F70&gt;=2,F70&lt;=-2),OR((D70-E70)&gt;=1000,(D70-E70)&lt;=-1000)),IF(ISBLANK(G70),'|'!B$56,""),""))</f>
        <v/>
      </c>
    </row>
    <row r="71" spans="1:8" x14ac:dyDescent="0.3">
      <c r="A71" s="135"/>
      <c r="B71" s="50" t="s">
        <v>16</v>
      </c>
      <c r="C71" s="43">
        <f ca="1">SUM(C62:OFFSET(C71,-1,0))</f>
        <v>0</v>
      </c>
      <c r="D71" s="43">
        <f ca="1">SUM(D62:OFFSET(D71,-1,0))</f>
        <v>0</v>
      </c>
      <c r="E71" s="43">
        <f ca="1">SUM(E62:OFFSET(E71,-1,0))</f>
        <v>0</v>
      </c>
      <c r="F71" s="45" t="str">
        <f ca="1">IF(OR(D71=0,E71=0),"-",E71/D71*100-100)</f>
        <v>-</v>
      </c>
      <c r="G71" s="32"/>
      <c r="H71" s="9"/>
    </row>
    <row r="72" spans="1:8" x14ac:dyDescent="0.3">
      <c r="C72" s="33"/>
      <c r="D72" s="33"/>
      <c r="E72" s="33"/>
      <c r="F72" s="44"/>
      <c r="H72" s="9"/>
    </row>
    <row r="73" spans="1:8" x14ac:dyDescent="0.3">
      <c r="B73" s="17" t="s">
        <v>25</v>
      </c>
      <c r="C73" s="33"/>
      <c r="D73" s="33"/>
      <c r="E73" s="33"/>
      <c r="F73" s="44"/>
      <c r="H73" s="9"/>
    </row>
    <row r="74" spans="1:8" x14ac:dyDescent="0.3">
      <c r="B74" s="42" t="s">
        <v>16</v>
      </c>
      <c r="C74" s="43">
        <f ca="1">C59+C71</f>
        <v>0</v>
      </c>
      <c r="D74" s="43">
        <f ca="1">D59+D71</f>
        <v>0</v>
      </c>
      <c r="E74" s="43">
        <f ca="1">E59+E71</f>
        <v>0</v>
      </c>
      <c r="F74" s="45" t="str">
        <f ca="1">IF(OR(D74=0,E74=0),"-",E74/D74*100-100)</f>
        <v>-</v>
      </c>
      <c r="G74" s="32"/>
      <c r="H74" s="9"/>
    </row>
    <row r="75" spans="1:8" x14ac:dyDescent="0.3">
      <c r="C75" s="33"/>
      <c r="D75" s="33"/>
      <c r="E75" s="33"/>
      <c r="F75" s="44"/>
      <c r="H75" s="9"/>
    </row>
    <row r="76" spans="1:8" ht="28" x14ac:dyDescent="0.3">
      <c r="B76" s="46" t="s">
        <v>94</v>
      </c>
      <c r="C76" s="47">
        <f ca="1">C74-C47</f>
        <v>0</v>
      </c>
      <c r="D76" s="47">
        <f ca="1">D74-D47</f>
        <v>0</v>
      </c>
      <c r="E76" s="47">
        <f ca="1">E74-E47</f>
        <v>0</v>
      </c>
      <c r="F76" s="48" t="str">
        <f ca="1">IF(OR(D76=0,E76=0),"-",E76/D76*100-100)</f>
        <v>-</v>
      </c>
      <c r="G76" s="32"/>
      <c r="H76" s="9"/>
    </row>
  </sheetData>
  <sheetProtection algorithmName="SHA-512" hashValue="j5tw5/Adt3/0QVlL29F5x/5EgQ9sapc4TBZyZslVCkxht6k4MOM05bEYXnZt81IqHW/4M2GtN6/5WLZZCRRJ7w==" saltValue="84bStN30gv0gpe0P8ue0RA==" spinCount="100000" sheet="1" objects="1" scenarios="1"/>
  <mergeCells count="13">
    <mergeCell ref="A1:B1"/>
    <mergeCell ref="C1:G1"/>
    <mergeCell ref="A3:B3"/>
    <mergeCell ref="C3:G3"/>
    <mergeCell ref="A5:B5"/>
    <mergeCell ref="C5:G5"/>
    <mergeCell ref="A2:B2"/>
    <mergeCell ref="C2:G2"/>
    <mergeCell ref="A9:A41"/>
    <mergeCell ref="A51:A59"/>
    <mergeCell ref="A4:B4"/>
    <mergeCell ref="C4:G4"/>
    <mergeCell ref="A62:A71"/>
  </mergeCells>
  <pageMargins left="0.31496062992125984" right="0.31496062992125984" top="0.59055118110236227" bottom="0.59055118110236227" header="0.31496062992125984" footer="0.31496062992125984"/>
  <pageSetup paperSize="9" scale="91" fitToHeight="0" orientation="landscape" r:id="rId1"/>
  <headerFooter>
    <oddHeader>&amp;L&amp;A / &amp;D</oddHeader>
    <oddFooter>&amp;R&amp;P</oddFooter>
  </headerFooter>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tabColor theme="8" tint="0.39997558519241921"/>
  </sheetPr>
  <dimension ref="A1:J29"/>
  <sheetViews>
    <sheetView workbookViewId="0">
      <selection activeCell="B4" sqref="B4"/>
    </sheetView>
  </sheetViews>
  <sheetFormatPr baseColWidth="10" defaultColWidth="10.81640625" defaultRowHeight="14" x14ac:dyDescent="0.3"/>
  <cols>
    <col min="1" max="1" width="9.7265625" style="6" customWidth="1"/>
    <col min="2" max="3" width="12.453125" style="6" customWidth="1"/>
    <col min="4" max="4" width="30.7265625" style="6" customWidth="1"/>
    <col min="5" max="5" width="57.453125" style="6" customWidth="1"/>
    <col min="6" max="6" width="28.54296875" style="6" bestFit="1" customWidth="1"/>
    <col min="7" max="7" width="15.7265625" style="6" customWidth="1"/>
    <col min="8" max="8" width="16.453125" style="6" customWidth="1"/>
    <col min="9" max="16384" width="10.81640625" style="6"/>
  </cols>
  <sheetData>
    <row r="1" spans="1:10" ht="26.25" customHeight="1" x14ac:dyDescent="0.45">
      <c r="A1" s="164" t="s">
        <v>69</v>
      </c>
      <c r="B1" s="164"/>
      <c r="C1" s="164"/>
      <c r="D1" s="164"/>
      <c r="E1" s="164"/>
      <c r="F1" s="164"/>
      <c r="G1" s="164"/>
      <c r="H1" s="164"/>
    </row>
    <row r="2" spans="1:10" ht="15.75" customHeight="1" thickBot="1" x14ac:dyDescent="0.35">
      <c r="A2" s="165" t="s">
        <v>70</v>
      </c>
      <c r="B2" s="165"/>
      <c r="C2" s="165"/>
      <c r="D2" s="165"/>
      <c r="E2" s="165"/>
      <c r="F2" s="165"/>
      <c r="G2" s="165"/>
      <c r="H2" s="165"/>
    </row>
    <row r="3" spans="1:10" ht="46" customHeight="1" thickBot="1" x14ac:dyDescent="0.35">
      <c r="A3" s="18" t="s">
        <v>71</v>
      </c>
      <c r="B3" s="19" t="s">
        <v>72</v>
      </c>
      <c r="C3" s="20" t="s">
        <v>73</v>
      </c>
      <c r="D3" s="19" t="s">
        <v>74</v>
      </c>
      <c r="E3" s="20" t="s">
        <v>75</v>
      </c>
      <c r="F3" s="20" t="s">
        <v>76</v>
      </c>
      <c r="G3" s="20" t="s">
        <v>110</v>
      </c>
      <c r="H3" s="21" t="s">
        <v>77</v>
      </c>
    </row>
    <row r="4" spans="1:10" x14ac:dyDescent="0.3">
      <c r="A4" s="7"/>
      <c r="B4" s="110"/>
      <c r="C4" s="110"/>
      <c r="D4" s="7"/>
      <c r="E4" s="8"/>
      <c r="F4" s="7"/>
      <c r="G4" s="7"/>
      <c r="H4" s="7"/>
      <c r="I4" s="9" t="str">
        <f>IF(AND(SUMPRODUCT(--(A4:F4&lt;&gt;""))&gt;0,SUMPRODUCT(--(A4:F4&lt;&gt;""))&lt;6),'|'!B$62,IF(SUMPRODUCT(--(A4:F4&lt;&gt;""))=6,IF(SUMPRODUCT(--(G4:H4&lt;&gt;""))=0,"",IF(SUMPRODUCT(--(G4:H4&lt;&gt;""))=1,"",'|'!B$63)),""))</f>
        <v/>
      </c>
      <c r="J4" s="9"/>
    </row>
    <row r="5" spans="1:10" x14ac:dyDescent="0.3">
      <c r="A5" s="10"/>
      <c r="B5" s="111"/>
      <c r="C5" s="111"/>
      <c r="D5" s="10"/>
      <c r="E5" s="12"/>
      <c r="F5" s="10"/>
      <c r="G5" s="10"/>
      <c r="H5" s="10"/>
      <c r="I5" s="9" t="str">
        <f>IF(AND(SUMPRODUCT(--(A5:F5&lt;&gt;""))&gt;0,SUMPRODUCT(--(A5:F5&lt;&gt;""))&lt;6),'|'!B$62,IF(SUMPRODUCT(--(A5:F5&lt;&gt;""))=6,IF(SUMPRODUCT(--(G5:H5&lt;&gt;""))=0,"",IF(SUMPRODUCT(--(G5:H5&lt;&gt;""))=1,"",'|'!B$63)),""))</f>
        <v/>
      </c>
      <c r="J5" s="9"/>
    </row>
    <row r="6" spans="1:10" x14ac:dyDescent="0.3">
      <c r="A6" s="10"/>
      <c r="B6" s="111"/>
      <c r="C6" s="111"/>
      <c r="D6" s="10"/>
      <c r="E6" s="12"/>
      <c r="F6" s="10"/>
      <c r="G6" s="10"/>
      <c r="H6" s="10"/>
      <c r="I6" s="9" t="str">
        <f>IF(AND(SUMPRODUCT(--(A6:F6&lt;&gt;""))&gt;0,SUMPRODUCT(--(A6:F6&lt;&gt;""))&lt;6),'|'!B$62,IF(SUMPRODUCT(--(A6:F6&lt;&gt;""))=6,IF(SUMPRODUCT(--(G6:H6&lt;&gt;""))=0,"",IF(SUMPRODUCT(--(G6:H6&lt;&gt;""))=1,"",'|'!B$63)),""))</f>
        <v/>
      </c>
      <c r="J6" s="9"/>
    </row>
    <row r="7" spans="1:10" x14ac:dyDescent="0.3">
      <c r="A7" s="10"/>
      <c r="B7" s="111"/>
      <c r="C7" s="111"/>
      <c r="D7" s="10"/>
      <c r="E7" s="12"/>
      <c r="F7" s="10"/>
      <c r="G7" s="10"/>
      <c r="H7" s="10"/>
      <c r="I7" s="9" t="str">
        <f>IF(AND(SUMPRODUCT(--(A7:F7&lt;&gt;""))&gt;0,SUMPRODUCT(--(A7:F7&lt;&gt;""))&lt;6),'|'!B$62,IF(SUMPRODUCT(--(A7:F7&lt;&gt;""))=6,IF(SUMPRODUCT(--(G7:H7&lt;&gt;""))=0,"",IF(SUMPRODUCT(--(G7:H7&lt;&gt;""))=1,"",'|'!B$63)),""))</f>
        <v/>
      </c>
      <c r="J7" s="9"/>
    </row>
    <row r="8" spans="1:10" x14ac:dyDescent="0.3">
      <c r="A8" s="10"/>
      <c r="B8" s="111"/>
      <c r="C8" s="111"/>
      <c r="D8" s="10"/>
      <c r="E8" s="12"/>
      <c r="F8" s="10"/>
      <c r="G8" s="10"/>
      <c r="H8" s="10"/>
      <c r="I8" s="9" t="str">
        <f>IF(AND(SUMPRODUCT(--(A8:F8&lt;&gt;""))&gt;0,SUMPRODUCT(--(A8:F8&lt;&gt;""))&lt;6),'|'!B$62,IF(SUMPRODUCT(--(A8:F8&lt;&gt;""))=6,IF(SUMPRODUCT(--(G8:H8&lt;&gt;""))=0,"",IF(SUMPRODUCT(--(G8:H8&lt;&gt;""))=1,"",'|'!B$63)),""))</f>
        <v/>
      </c>
      <c r="J8" s="9"/>
    </row>
    <row r="9" spans="1:10" x14ac:dyDescent="0.3">
      <c r="A9" s="10"/>
      <c r="B9" s="111"/>
      <c r="C9" s="111"/>
      <c r="D9" s="10"/>
      <c r="E9" s="12"/>
      <c r="F9" s="10"/>
      <c r="G9" s="10"/>
      <c r="H9" s="10"/>
      <c r="I9" s="9" t="str">
        <f>IF(AND(SUMPRODUCT(--(A9:F9&lt;&gt;""))&gt;0,SUMPRODUCT(--(A9:F9&lt;&gt;""))&lt;6),'|'!B$62,IF(SUMPRODUCT(--(A9:F9&lt;&gt;""))=6,IF(SUMPRODUCT(--(G9:H9&lt;&gt;""))=0,"",IF(SUMPRODUCT(--(G9:H9&lt;&gt;""))=1,"",'|'!B$63)),""))</f>
        <v/>
      </c>
      <c r="J9" s="9"/>
    </row>
    <row r="10" spans="1:10" x14ac:dyDescent="0.3">
      <c r="A10" s="10"/>
      <c r="B10" s="111"/>
      <c r="C10" s="111"/>
      <c r="D10" s="10"/>
      <c r="E10" s="12"/>
      <c r="F10" s="10"/>
      <c r="G10" s="10"/>
      <c r="H10" s="10"/>
      <c r="I10" s="9" t="str">
        <f>IF(AND(SUMPRODUCT(--(A10:F10&lt;&gt;""))&gt;0,SUMPRODUCT(--(A10:F10&lt;&gt;""))&lt;6),'|'!B$62,IF(SUMPRODUCT(--(A10:F10&lt;&gt;""))=6,IF(SUMPRODUCT(--(G10:H10&lt;&gt;""))=0,"",IF(SUMPRODUCT(--(G10:H10&lt;&gt;""))=1,"",'|'!B$63)),""))</f>
        <v/>
      </c>
      <c r="J10" s="9"/>
    </row>
    <row r="11" spans="1:10" x14ac:dyDescent="0.3">
      <c r="A11" s="10"/>
      <c r="B11" s="11"/>
      <c r="C11" s="11"/>
      <c r="D11" s="10"/>
      <c r="E11" s="12"/>
      <c r="F11" s="10"/>
      <c r="G11" s="10"/>
      <c r="H11" s="10"/>
      <c r="I11" s="9" t="str">
        <f>IF(AND(SUMPRODUCT(--(A11:F11&lt;&gt;""))&gt;0,SUMPRODUCT(--(A11:F11&lt;&gt;""))&lt;6),'|'!B$62,IF(SUMPRODUCT(--(A11:F11&lt;&gt;""))=6,IF(SUMPRODUCT(--(G11:H11&lt;&gt;""))=0,"",IF(SUMPRODUCT(--(G11:H11&lt;&gt;""))=1,"",'|'!B$63)),""))</f>
        <v/>
      </c>
      <c r="J11" s="9"/>
    </row>
    <row r="12" spans="1:10" x14ac:dyDescent="0.3">
      <c r="A12" s="10"/>
      <c r="B12" s="11"/>
      <c r="C12" s="11"/>
      <c r="D12" s="10"/>
      <c r="E12" s="12"/>
      <c r="F12" s="10"/>
      <c r="G12" s="10"/>
      <c r="H12" s="10"/>
      <c r="I12" s="9" t="str">
        <f>IF(AND(SUMPRODUCT(--(A12:F12&lt;&gt;""))&gt;0,SUMPRODUCT(--(A12:F12&lt;&gt;""))&lt;6),'|'!B$62,IF(SUMPRODUCT(--(A12:F12&lt;&gt;""))=6,IF(SUMPRODUCT(--(G12:H12&lt;&gt;""))=0,"",IF(SUMPRODUCT(--(G12:H12&lt;&gt;""))=1,"",'|'!B$63)),""))</f>
        <v/>
      </c>
      <c r="J12" s="9"/>
    </row>
    <row r="13" spans="1:10" x14ac:dyDescent="0.3">
      <c r="A13" s="10"/>
      <c r="B13" s="11"/>
      <c r="C13" s="11"/>
      <c r="D13" s="10"/>
      <c r="E13" s="12"/>
      <c r="F13" s="10"/>
      <c r="G13" s="10"/>
      <c r="H13" s="10"/>
      <c r="I13" s="9" t="str">
        <f>IF(AND(SUMPRODUCT(--(A13:F13&lt;&gt;""))&gt;0,SUMPRODUCT(--(A13:F13&lt;&gt;""))&lt;6),'|'!B$62,IF(SUMPRODUCT(--(A13:F13&lt;&gt;""))=6,IF(SUMPRODUCT(--(G13:H13&lt;&gt;""))=0,"",IF(SUMPRODUCT(--(G13:H13&lt;&gt;""))=1,"",'|'!B$63)),""))</f>
        <v/>
      </c>
      <c r="J13" s="9"/>
    </row>
    <row r="14" spans="1:10" x14ac:dyDescent="0.3">
      <c r="A14" s="10"/>
      <c r="B14" s="11"/>
      <c r="C14" s="11"/>
      <c r="D14" s="10"/>
      <c r="E14" s="12"/>
      <c r="F14" s="10"/>
      <c r="G14" s="10"/>
      <c r="H14" s="10"/>
      <c r="I14" s="9" t="str">
        <f>IF(AND(SUMPRODUCT(--(A14:F14&lt;&gt;""))&gt;0,SUMPRODUCT(--(A14:F14&lt;&gt;""))&lt;6),'|'!B$62,IF(SUMPRODUCT(--(A14:F14&lt;&gt;""))=6,IF(SUMPRODUCT(--(G14:H14&lt;&gt;""))=0,"",IF(SUMPRODUCT(--(G14:H14&lt;&gt;""))=1,"",'|'!B$63)),""))</f>
        <v/>
      </c>
      <c r="J14" s="9"/>
    </row>
    <row r="15" spans="1:10" x14ac:dyDescent="0.3">
      <c r="A15" s="10"/>
      <c r="B15" s="11"/>
      <c r="C15" s="11"/>
      <c r="D15" s="10"/>
      <c r="E15" s="12"/>
      <c r="F15" s="10"/>
      <c r="G15" s="10"/>
      <c r="H15" s="10"/>
      <c r="I15" s="9" t="str">
        <f>IF(AND(SUMPRODUCT(--(A15:F15&lt;&gt;""))&gt;0,SUMPRODUCT(--(A15:F15&lt;&gt;""))&lt;6),'|'!B$62,IF(SUMPRODUCT(--(A15:F15&lt;&gt;""))=6,IF(SUMPRODUCT(--(G15:H15&lt;&gt;""))=0,"",IF(SUMPRODUCT(--(G15:H15&lt;&gt;""))=1,"",'|'!B$63)),""))</f>
        <v/>
      </c>
      <c r="J15" s="9"/>
    </row>
    <row r="16" spans="1:10" x14ac:dyDescent="0.3">
      <c r="A16" s="10"/>
      <c r="B16" s="11"/>
      <c r="C16" s="11"/>
      <c r="D16" s="10"/>
      <c r="E16" s="12"/>
      <c r="F16" s="10"/>
      <c r="G16" s="10"/>
      <c r="H16" s="10"/>
      <c r="I16" s="9" t="str">
        <f>IF(AND(SUMPRODUCT(--(A16:F16&lt;&gt;""))&gt;0,SUMPRODUCT(--(A16:F16&lt;&gt;""))&lt;6),'|'!B$62,IF(SUMPRODUCT(--(A16:F16&lt;&gt;""))=6,IF(SUMPRODUCT(--(G16:H16&lt;&gt;""))=0,"",IF(SUMPRODUCT(--(G16:H16&lt;&gt;""))=1,"",'|'!B$63)),""))</f>
        <v/>
      </c>
      <c r="J16" s="9"/>
    </row>
    <row r="17" spans="1:10" x14ac:dyDescent="0.3">
      <c r="A17" s="10"/>
      <c r="B17" s="11"/>
      <c r="C17" s="11"/>
      <c r="D17" s="10"/>
      <c r="E17" s="12"/>
      <c r="F17" s="10"/>
      <c r="G17" s="10"/>
      <c r="H17" s="10"/>
      <c r="I17" s="9" t="str">
        <f>IF(AND(SUMPRODUCT(--(A17:F17&lt;&gt;""))&gt;0,SUMPRODUCT(--(A17:F17&lt;&gt;""))&lt;6),'|'!B$62,IF(SUMPRODUCT(--(A17:F17&lt;&gt;""))=6,IF(SUMPRODUCT(--(G17:H17&lt;&gt;""))=0,"",IF(SUMPRODUCT(--(G17:H17&lt;&gt;""))=1,"",'|'!B$63)),""))</f>
        <v/>
      </c>
      <c r="J17" s="9"/>
    </row>
    <row r="18" spans="1:10" x14ac:dyDescent="0.3">
      <c r="A18" s="10"/>
      <c r="B18" s="11"/>
      <c r="C18" s="11"/>
      <c r="D18" s="10"/>
      <c r="E18" s="12"/>
      <c r="F18" s="10"/>
      <c r="G18" s="10"/>
      <c r="H18" s="10"/>
      <c r="I18" s="9" t="str">
        <f>IF(AND(SUMPRODUCT(--(A18:F18&lt;&gt;""))&gt;0,SUMPRODUCT(--(A18:F18&lt;&gt;""))&lt;6),'|'!B$62,IF(SUMPRODUCT(--(A18:F18&lt;&gt;""))=6,IF(SUMPRODUCT(--(G18:H18&lt;&gt;""))=0,"",IF(SUMPRODUCT(--(G18:H18&lt;&gt;""))=1,"",'|'!B$63)),""))</f>
        <v/>
      </c>
      <c r="J18" s="9"/>
    </row>
    <row r="19" spans="1:10" x14ac:dyDescent="0.3">
      <c r="A19" s="10"/>
      <c r="B19" s="11"/>
      <c r="C19" s="11"/>
      <c r="D19" s="10"/>
      <c r="E19" s="12"/>
      <c r="F19" s="10"/>
      <c r="G19" s="10"/>
      <c r="H19" s="10"/>
      <c r="I19" s="9" t="str">
        <f>IF(AND(SUMPRODUCT(--(A19:F19&lt;&gt;""))&gt;0,SUMPRODUCT(--(A19:F19&lt;&gt;""))&lt;6),'|'!B$62,IF(SUMPRODUCT(--(A19:F19&lt;&gt;""))=6,IF(SUMPRODUCT(--(G19:H19&lt;&gt;""))=0,"",IF(SUMPRODUCT(--(G19:H19&lt;&gt;""))=1,"",'|'!B$63)),""))</f>
        <v/>
      </c>
      <c r="J19" s="9"/>
    </row>
    <row r="20" spans="1:10" x14ac:dyDescent="0.3">
      <c r="A20" s="10"/>
      <c r="B20" s="11"/>
      <c r="C20" s="11"/>
      <c r="D20" s="10"/>
      <c r="E20" s="12"/>
      <c r="F20" s="10"/>
      <c r="G20" s="10"/>
      <c r="H20" s="10"/>
      <c r="I20" s="9" t="str">
        <f>IF(AND(SUMPRODUCT(--(A20:F20&lt;&gt;""))&gt;0,SUMPRODUCT(--(A20:F20&lt;&gt;""))&lt;6),'|'!B$62,IF(SUMPRODUCT(--(A20:F20&lt;&gt;""))=6,IF(SUMPRODUCT(--(G20:H20&lt;&gt;""))=0,"",IF(SUMPRODUCT(--(G20:H20&lt;&gt;""))=1,"",'|'!B$63)),""))</f>
        <v/>
      </c>
      <c r="J20" s="9"/>
    </row>
    <row r="21" spans="1:10" x14ac:dyDescent="0.3">
      <c r="A21" s="10"/>
      <c r="B21" s="11"/>
      <c r="C21" s="11"/>
      <c r="D21" s="10"/>
      <c r="E21" s="12"/>
      <c r="F21" s="10"/>
      <c r="G21" s="10"/>
      <c r="H21" s="10"/>
      <c r="I21" s="9" t="str">
        <f>IF(AND(SUMPRODUCT(--(A21:F21&lt;&gt;""))&gt;0,SUMPRODUCT(--(A21:F21&lt;&gt;""))&lt;6),'|'!B$62,IF(SUMPRODUCT(--(A21:F21&lt;&gt;""))=6,IF(SUMPRODUCT(--(G21:H21&lt;&gt;""))=0,"",IF(SUMPRODUCT(--(G21:H21&lt;&gt;""))=1,"",'|'!B$63)),""))</f>
        <v/>
      </c>
      <c r="J21" s="9"/>
    </row>
    <row r="22" spans="1:10" x14ac:dyDescent="0.3">
      <c r="A22" s="10"/>
      <c r="B22" s="11"/>
      <c r="C22" s="11"/>
      <c r="D22" s="10"/>
      <c r="E22" s="12"/>
      <c r="F22" s="10"/>
      <c r="G22" s="10"/>
      <c r="H22" s="10"/>
      <c r="I22" s="9" t="str">
        <f>IF(AND(SUMPRODUCT(--(A22:F22&lt;&gt;""))&gt;0,SUMPRODUCT(--(A22:F22&lt;&gt;""))&lt;6),'|'!B$62,IF(SUMPRODUCT(--(A22:F22&lt;&gt;""))=6,IF(SUMPRODUCT(--(G22:H22&lt;&gt;""))=0,"",IF(SUMPRODUCT(--(G22:H22&lt;&gt;""))=1,"",'|'!B$63)),""))</f>
        <v/>
      </c>
      <c r="J22" s="9"/>
    </row>
    <row r="23" spans="1:10" x14ac:dyDescent="0.3">
      <c r="A23" s="11"/>
      <c r="B23" s="11"/>
      <c r="C23" s="11"/>
      <c r="D23" s="11"/>
      <c r="E23" s="13"/>
      <c r="F23" s="11"/>
      <c r="G23" s="10"/>
      <c r="H23" s="10"/>
      <c r="I23" s="9" t="str">
        <f>IF(AND(SUMPRODUCT(--(A23:F23&lt;&gt;""))&gt;0,SUMPRODUCT(--(A23:F23&lt;&gt;""))&lt;6),'|'!B$62,IF(SUMPRODUCT(--(A23:F23&lt;&gt;""))=6,IF(SUMPRODUCT(--(G23:H23&lt;&gt;""))=0,"",IF(SUMPRODUCT(--(G23:H23&lt;&gt;""))=1,"",'|'!B$63)),""))</f>
        <v/>
      </c>
      <c r="J23" s="9"/>
    </row>
    <row r="24" spans="1:10" x14ac:dyDescent="0.3">
      <c r="A24" s="11"/>
      <c r="B24" s="11"/>
      <c r="C24" s="11"/>
      <c r="D24" s="11"/>
      <c r="E24" s="13"/>
      <c r="F24" s="11"/>
      <c r="G24" s="10"/>
      <c r="H24" s="10"/>
      <c r="I24" s="9" t="str">
        <f>IF(AND(SUMPRODUCT(--(A24:F24&lt;&gt;""))&gt;0,SUMPRODUCT(--(A24:F24&lt;&gt;""))&lt;6),'|'!B$62,IF(SUMPRODUCT(--(A24:F24&lt;&gt;""))=6,IF(SUMPRODUCT(--(G24:H24&lt;&gt;""))=0,"",IF(SUMPRODUCT(--(G24:H24&lt;&gt;""))=1,"",'|'!B$63)),""))</f>
        <v/>
      </c>
      <c r="J24" s="9"/>
    </row>
    <row r="25" spans="1:10" ht="14.5" thickBot="1" x14ac:dyDescent="0.35">
      <c r="A25" s="11"/>
      <c r="B25" s="11"/>
      <c r="C25" s="11"/>
      <c r="D25" s="11"/>
      <c r="E25" s="13"/>
      <c r="F25" s="11"/>
      <c r="G25" s="10"/>
      <c r="H25" s="10"/>
      <c r="I25" s="9" t="str">
        <f>IF(AND(SUMPRODUCT(--(A25:F25&lt;&gt;""))&gt;0,SUMPRODUCT(--(A25:F25&lt;&gt;""))&lt;6),'|'!B$62,IF(SUMPRODUCT(--(A25:F25&lt;&gt;""))=6,IF(SUMPRODUCT(--(G25:H25&lt;&gt;""))=0,"",IF(SUMPRODUCT(--(G25:H25&lt;&gt;""))=1,"",'|'!B$63)),""))</f>
        <v/>
      </c>
      <c r="J25" s="9"/>
    </row>
    <row r="26" spans="1:10" ht="27" customHeight="1" thickBot="1" x14ac:dyDescent="0.35">
      <c r="A26" s="162" t="s">
        <v>78</v>
      </c>
      <c r="B26" s="163"/>
      <c r="C26" s="163"/>
      <c r="D26" s="163"/>
      <c r="E26" s="163"/>
      <c r="F26" s="163"/>
      <c r="G26" s="14">
        <f ca="1">SUM(G4:OFFSET(G26,-1,0))</f>
        <v>0</v>
      </c>
      <c r="H26" s="14">
        <f ca="1">SUM(H4:OFFSET(H26,-1,0))</f>
        <v>0</v>
      </c>
      <c r="I26" s="9" t="str">
        <f ca="1">IF(SUM(G26:H26)&gt;Finanzbericht!E70,'|'!B66,"")</f>
        <v/>
      </c>
    </row>
    <row r="27" spans="1:10" x14ac:dyDescent="0.3">
      <c r="F27" s="15" t="s">
        <v>79</v>
      </c>
      <c r="G27" s="16">
        <f>IF(ISBLANK(Finanzbericht!$E$70),0, G26/Finanzbericht!$E$70)</f>
        <v>0</v>
      </c>
      <c r="H27" s="16">
        <f>IF(ISBLANK(Finanzbericht!$E$70),0, H26/Finanzbericht!$E$70)</f>
        <v>0</v>
      </c>
      <c r="I27" s="9" t="str">
        <f>IF(AND(G27&gt;0,G27&lt;0.2),'|'!B$64,IF(H27&gt;0.8,'|'!B$65,""))</f>
        <v/>
      </c>
    </row>
    <row r="29" spans="1:10" x14ac:dyDescent="0.3">
      <c r="B29" s="17"/>
      <c r="C29" s="17"/>
      <c r="D29" s="17"/>
      <c r="E29" s="17"/>
      <c r="F29" s="17"/>
    </row>
  </sheetData>
  <sheetProtection algorithmName="SHA-512" hashValue="Q4ZmeHUgedT+eYeIf+/M3lFN1IxqnxWKB9bnMFPLXkp4gBWewVQ2yVBNalrpe8iIu+wp121PQEgexJVOMQzyZw==" saltValue="noBd5O2VPOPOqNt789F9Lg==" spinCount="100000" sheet="1" objects="1" scenarios="1"/>
  <mergeCells count="3">
    <mergeCell ref="A26:F26"/>
    <mergeCell ref="A1:H1"/>
    <mergeCell ref="A2:H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33</vt:i4>
      </vt:variant>
    </vt:vector>
  </HeadingPairs>
  <TitlesOfParts>
    <vt:vector size="39" baseType="lpstr">
      <vt:lpstr>Erläuterungen (Fp)</vt:lpstr>
      <vt:lpstr>Finanzplan</vt:lpstr>
      <vt:lpstr>|</vt:lpstr>
      <vt:lpstr>Erläuterungen (Fb)</vt:lpstr>
      <vt:lpstr>Finanzbericht</vt:lpstr>
      <vt:lpstr>Beilage (Fb)</vt:lpstr>
      <vt:lpstr>Finanzbericht!Drucktitel</vt:lpstr>
      <vt:lpstr>Finanzplan!Drucktitel</vt:lpstr>
      <vt:lpstr>financialPlanFunding</vt:lpstr>
      <vt:lpstr>financialPlanFundingDeviationFunction</vt:lpstr>
      <vt:lpstr>financialPlanFundingOverallPlan</vt:lpstr>
      <vt:lpstr>financialPlanFundingPlan</vt:lpstr>
      <vt:lpstr>financialPlanFundingReasonFunction</vt:lpstr>
      <vt:lpstr>financialPlanFundingStatusSelection</vt:lpstr>
      <vt:lpstr>financialPlanIncomeEquity</vt:lpstr>
      <vt:lpstr>financialPlanIncomeEquityDeviationFunction</vt:lpstr>
      <vt:lpstr>financialPlanIncomeEquityPlan</vt:lpstr>
      <vt:lpstr>financialPlanIncomeEquityReasonFunction</vt:lpstr>
      <vt:lpstr>financialPlanMaterialCosts</vt:lpstr>
      <vt:lpstr>financialPlanMaterialCostsDeviationFunction</vt:lpstr>
      <vt:lpstr>financialPlanMaterialCostsPlan</vt:lpstr>
      <vt:lpstr>financialPlanMaterialCostsReasonFunction</vt:lpstr>
      <vt:lpstr>financialPlanPersonalCost</vt:lpstr>
      <vt:lpstr>financialPlanRequestFirst</vt:lpstr>
      <vt:lpstr>financialReportFunding</vt:lpstr>
      <vt:lpstr>financialReportFundingDeviationFunction</vt:lpstr>
      <vt:lpstr>financialReportFundingMa13Plan</vt:lpstr>
      <vt:lpstr>financialReportFundingPlan</vt:lpstr>
      <vt:lpstr>financialReportFundingReasonFunction</vt:lpstr>
      <vt:lpstr>financialReportIncomeEquity</vt:lpstr>
      <vt:lpstr>financialReportIncomeEquityDeviationFunction</vt:lpstr>
      <vt:lpstr>financialReportIncomeEquityPlan</vt:lpstr>
      <vt:lpstr>financialReportIncomeEquityReasonFunction</vt:lpstr>
      <vt:lpstr>financialReportInsertReasonFunction</vt:lpstr>
      <vt:lpstr>financialReportMaterialCosts</vt:lpstr>
      <vt:lpstr>financialReportMaterialCostsDeviationFunction</vt:lpstr>
      <vt:lpstr>financialReportMaterialCostsPlan</vt:lpstr>
      <vt:lpstr>financialReportMaterialCostsReasonFunction</vt:lpstr>
      <vt:lpstr>financialReportPersonalCost</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Neuzil Patrick</dc:creator>
  <cp:lastModifiedBy>Kirschner Martina</cp:lastModifiedBy>
  <cp:lastPrinted>2022-02-20T08:12:44Z</cp:lastPrinted>
  <dcterms:created xsi:type="dcterms:W3CDTF">2019-01-14T10:17:49Z</dcterms:created>
  <dcterms:modified xsi:type="dcterms:W3CDTF">2025-07-10T08:53:19Z</dcterms:modified>
</cp:coreProperties>
</file>