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FB EB&amp;J\Fördermanagement\Unterlagen_in Entwicklung\Finanzplan_Finanzbericht\"/>
    </mc:Choice>
  </mc:AlternateContent>
  <xr:revisionPtr revIDLastSave="0" documentId="13_ncr:1_{E48BB8D0-18EF-483E-A194-DD042EE97551}" xr6:coauthVersionLast="47" xr6:coauthVersionMax="47" xr10:uidLastSave="{00000000-0000-0000-0000-000000000000}"/>
  <bookViews>
    <workbookView xWindow="25080" yWindow="-120" windowWidth="25440" windowHeight="15390" tabRatio="855" xr2:uid="{00000000-000D-0000-FFFF-FFFF00000000}"/>
  </bookViews>
  <sheets>
    <sheet name="Erläuterungen (Fp)" sheetId="5" r:id="rId1"/>
    <sheet name="Finanzplan" sheetId="1" r:id="rId2"/>
    <sheet name="Personalübersicht (Fp)" sheetId="2" r:id="rId3"/>
    <sheet name="Zusammenfassung" sheetId="6" r:id="rId4"/>
    <sheet name="|" sheetId="7" r:id="rId5"/>
    <sheet name="Erläuterungen (Fb)" sheetId="8" r:id="rId6"/>
    <sheet name="Finanzbericht" sheetId="9" r:id="rId7"/>
    <sheet name="Personalübersicht (Fb)" sheetId="10" r:id="rId8"/>
  </sheets>
  <definedNames>
    <definedName name="_xlnm.Print_Area" localSheetId="1">Finanzplan!$A$1:$H$45</definedName>
    <definedName name="_xlnm.Print_Titles" localSheetId="6">Finanzbericht!$1:$7</definedName>
    <definedName name="_xlnm.Print_Titles" localSheetId="1">Finanzplan!$1:$7</definedName>
    <definedName name="financialPlanFunding">Finanzplan!$B$31:$B$38</definedName>
    <definedName name="financialPlanFundingDeviationFunction">Finanzplan!$F$31:$F$38</definedName>
    <definedName name="financialPlanFundingOverallPlan">Finanzplan!$E$45</definedName>
    <definedName name="financialPlanFundingPlan">Finanzplan!$E$31:$E$38</definedName>
    <definedName name="financialPlanFundingReasonFunction">Finanzplan!$I$31:$I$38</definedName>
    <definedName name="financialPlanFundingStatusSelection">Finanzplan!$H$31:$H$38</definedName>
    <definedName name="financialPlanIncomeEquity">Finanzplan!$B$19:$B$27</definedName>
    <definedName name="financialPlanIncomeEquityDeviationFunction">Finanzplan!$F$19:$F$27</definedName>
    <definedName name="financialPlanIncomeEquityPlan">Finanzplan!$E$19:$E$27</definedName>
    <definedName name="financialPlanIncomeEquityReasonFunction">Finanzplan!$H$19:$H$27</definedName>
    <definedName name="financialPlanMaterialCostsPlan">Finanzplan!$E$9</definedName>
    <definedName name="financialPlanPersOverviewProjectCompareFunction">'Personalübersicht (Fp)'!$L$4:$L$26</definedName>
    <definedName name="financialPlanPersOverviewProjectCopy1">'Personalübersicht (Fp)'!$A$4:$E$49</definedName>
    <definedName name="financialPlanPersOverviewProjectCopy2">'Personalübersicht (Fp)'!$G$4:$G$49</definedName>
    <definedName name="financialPlanPersOverviewProjectCopy5">'Personalübersicht (Fp)'!$F$4:$F$49</definedName>
    <definedName name="financialPlanPersOverviewProjectCopy6">'Personalübersicht (Fp)'!$I$4:$I$49</definedName>
    <definedName name="financialPlanPersPlan">Finanzplan!$E$12</definedName>
    <definedName name="financialPlanRequestFirst">Finanzplan!$C$4</definedName>
    <definedName name="financialReportFunding">Finanzbericht!$B$31:$B$38</definedName>
    <definedName name="financialReportFundingDeviationFunction">Finanzbericht!$F$31:$F$38</definedName>
    <definedName name="financialReportFundingMa13Plan">Finanzbericht!$D$39</definedName>
    <definedName name="financialReportFundingPlan">Finanzbericht!$D$31:$D$38</definedName>
    <definedName name="financialReportFundingReasonFunction">Finanzbericht!$H$31:$H$38</definedName>
    <definedName name="financialReportIncomeEquity">Finanzbericht!$B$19:$B$27</definedName>
    <definedName name="financialReportIncomeEquityDeviationFunction">Finanzbericht!$F$19:$F$27</definedName>
    <definedName name="financialReportIncomeEquityPlan">Finanzbericht!$D$19:$D$27</definedName>
    <definedName name="financialReportIncomeEquityReasonFunction">Finanzbericht!$H$19:$H$27</definedName>
    <definedName name="financialReportMaterialCostsPlan">Finanzbericht!$D$9</definedName>
    <definedName name="financialReportPersOverviewProjectCompareFunction">'Personalübersicht (Fb)'!$L$4:$L$26</definedName>
    <definedName name="financialReportPersOverviewProjectCopy1">'Personalübersicht (Fb)'!$A$4:$E$49</definedName>
    <definedName name="financialReportPersOverviewProjectCopy2">'Personalübersicht (Fb)'!$G$4:$H$49</definedName>
    <definedName name="financialReportPersOverviewProjectCopy5">'Personalübersicht (Fb)'!$K$4:$K$49</definedName>
    <definedName name="financialReportPersOverviewProjectCopy6">'Personalübersicht (Fb)'!$J$4:$J$49</definedName>
    <definedName name="financialReportPersPlan">Finanzbericht!$D$12</definedName>
    <definedName name="summaryFunding">Zusammenfassung!$B$30:$E$38</definedName>
    <definedName name="summaryIncomeEquity">Zusammenfassung!$B$18:$E$26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8" l="1"/>
  <c r="B4" i="5"/>
  <c r="B9" i="5"/>
  <c r="G18" i="8" l="1"/>
  <c r="D47" i="8"/>
  <c r="F47" i="8"/>
  <c r="F43" i="8"/>
  <c r="F44" i="8"/>
  <c r="F45" i="8"/>
  <c r="F46" i="8"/>
  <c r="F33" i="8"/>
  <c r="F34" i="8"/>
  <c r="F35" i="8"/>
  <c r="F36" i="8"/>
  <c r="F31" i="8"/>
  <c r="F32" i="8"/>
  <c r="D37" i="8"/>
  <c r="B5" i="8"/>
  <c r="D18" i="8"/>
  <c r="D17" i="8"/>
  <c r="C17" i="8"/>
  <c r="D26" i="8"/>
  <c r="D50" i="8"/>
  <c r="D52" i="8"/>
  <c r="C16" i="8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4" i="10"/>
  <c r="A5" i="10"/>
  <c r="B5" i="10"/>
  <c r="C5" i="10"/>
  <c r="D5" i="10"/>
  <c r="A6" i="10"/>
  <c r="B6" i="10"/>
  <c r="C6" i="10"/>
  <c r="D6" i="10"/>
  <c r="A7" i="10"/>
  <c r="B7" i="10"/>
  <c r="C7" i="10"/>
  <c r="D7" i="10"/>
  <c r="A8" i="10"/>
  <c r="B8" i="10"/>
  <c r="C8" i="10"/>
  <c r="D8" i="10"/>
  <c r="A9" i="10"/>
  <c r="B9" i="10"/>
  <c r="C9" i="10"/>
  <c r="D9" i="10"/>
  <c r="A10" i="10"/>
  <c r="B10" i="10"/>
  <c r="C10" i="10"/>
  <c r="D10" i="10"/>
  <c r="A11" i="10"/>
  <c r="B11" i="10"/>
  <c r="C11" i="10"/>
  <c r="D11" i="10"/>
  <c r="A12" i="10"/>
  <c r="B12" i="10"/>
  <c r="C12" i="10"/>
  <c r="D12" i="10"/>
  <c r="A13" i="10"/>
  <c r="B13" i="10"/>
  <c r="C13" i="10"/>
  <c r="D13" i="10"/>
  <c r="A14" i="10"/>
  <c r="B14" i="10"/>
  <c r="C14" i="10"/>
  <c r="D14" i="10"/>
  <c r="A15" i="10"/>
  <c r="B15" i="10"/>
  <c r="C15" i="10"/>
  <c r="D15" i="10"/>
  <c r="A16" i="10"/>
  <c r="B16" i="10"/>
  <c r="C16" i="10"/>
  <c r="D16" i="10"/>
  <c r="A17" i="10"/>
  <c r="B17" i="10"/>
  <c r="C17" i="10"/>
  <c r="D17" i="10"/>
  <c r="A18" i="10"/>
  <c r="B18" i="10"/>
  <c r="C18" i="10"/>
  <c r="D18" i="10"/>
  <c r="A19" i="10"/>
  <c r="B19" i="10"/>
  <c r="C19" i="10"/>
  <c r="D19" i="10"/>
  <c r="A20" i="10"/>
  <c r="B20" i="10"/>
  <c r="C20" i="10"/>
  <c r="D20" i="10"/>
  <c r="A21" i="10"/>
  <c r="B21" i="10"/>
  <c r="C21" i="10"/>
  <c r="D21" i="10"/>
  <c r="A22" i="10"/>
  <c r="B22" i="10"/>
  <c r="C22" i="10"/>
  <c r="D22" i="10"/>
  <c r="A23" i="10"/>
  <c r="B23" i="10"/>
  <c r="C23" i="10"/>
  <c r="D23" i="10"/>
  <c r="A24" i="10"/>
  <c r="B24" i="10"/>
  <c r="C24" i="10"/>
  <c r="D24" i="10"/>
  <c r="A25" i="10"/>
  <c r="B25" i="10"/>
  <c r="C25" i="10"/>
  <c r="D25" i="10"/>
  <c r="A26" i="10"/>
  <c r="B26" i="10"/>
  <c r="C26" i="10"/>
  <c r="D26" i="10"/>
  <c r="A27" i="10"/>
  <c r="B27" i="10"/>
  <c r="C27" i="10"/>
  <c r="D27" i="10"/>
  <c r="A28" i="10"/>
  <c r="B28" i="10"/>
  <c r="C28" i="10"/>
  <c r="D28" i="10"/>
  <c r="A29" i="10"/>
  <c r="B29" i="10"/>
  <c r="C29" i="10"/>
  <c r="D29" i="10"/>
  <c r="A30" i="10"/>
  <c r="B30" i="10"/>
  <c r="C30" i="10"/>
  <c r="D30" i="10"/>
  <c r="A31" i="10"/>
  <c r="B31" i="10"/>
  <c r="C31" i="10"/>
  <c r="D31" i="10"/>
  <c r="A32" i="10"/>
  <c r="B32" i="10"/>
  <c r="C32" i="10"/>
  <c r="D32" i="10"/>
  <c r="A33" i="10"/>
  <c r="B33" i="10"/>
  <c r="C33" i="10"/>
  <c r="D33" i="10"/>
  <c r="A34" i="10"/>
  <c r="B34" i="10"/>
  <c r="C34" i="10"/>
  <c r="D34" i="10"/>
  <c r="A35" i="10"/>
  <c r="B35" i="10"/>
  <c r="C35" i="10"/>
  <c r="D35" i="10"/>
  <c r="A36" i="10"/>
  <c r="B36" i="10"/>
  <c r="C36" i="10"/>
  <c r="D36" i="10"/>
  <c r="A37" i="10"/>
  <c r="B37" i="10"/>
  <c r="C37" i="10"/>
  <c r="D37" i="10"/>
  <c r="A38" i="10"/>
  <c r="B38" i="10"/>
  <c r="C38" i="10"/>
  <c r="D38" i="10"/>
  <c r="A39" i="10"/>
  <c r="B39" i="10"/>
  <c r="C39" i="10"/>
  <c r="D39" i="10"/>
  <c r="A40" i="10"/>
  <c r="B40" i="10"/>
  <c r="C40" i="10"/>
  <c r="D40" i="10"/>
  <c r="A41" i="10"/>
  <c r="B41" i="10"/>
  <c r="C41" i="10"/>
  <c r="D41" i="10"/>
  <c r="A42" i="10"/>
  <c r="B42" i="10"/>
  <c r="C42" i="10"/>
  <c r="D42" i="10"/>
  <c r="A43" i="10"/>
  <c r="B43" i="10"/>
  <c r="C43" i="10"/>
  <c r="D43" i="10"/>
  <c r="A44" i="10"/>
  <c r="B44" i="10"/>
  <c r="C44" i="10"/>
  <c r="D44" i="10"/>
  <c r="A45" i="10"/>
  <c r="B45" i="10"/>
  <c r="C45" i="10"/>
  <c r="D45" i="10"/>
  <c r="A46" i="10"/>
  <c r="B46" i="10"/>
  <c r="C46" i="10"/>
  <c r="D46" i="10"/>
  <c r="A47" i="10"/>
  <c r="B47" i="10"/>
  <c r="C47" i="10"/>
  <c r="D47" i="10"/>
  <c r="A48" i="10"/>
  <c r="B48" i="10"/>
  <c r="C48" i="10"/>
  <c r="D48" i="10"/>
  <c r="A49" i="10"/>
  <c r="B49" i="10"/>
  <c r="C49" i="10"/>
  <c r="D49" i="10"/>
  <c r="B4" i="10"/>
  <c r="C4" i="10"/>
  <c r="D4" i="10"/>
  <c r="A4" i="10"/>
  <c r="E18" i="8"/>
  <c r="C6" i="1"/>
  <c r="D6" i="1"/>
  <c r="J3" i="2"/>
  <c r="F3" i="2"/>
  <c r="C18" i="5"/>
  <c r="B5" i="5"/>
  <c r="E37" i="8"/>
  <c r="E47" i="8"/>
  <c r="E50" i="8"/>
  <c r="F50" i="8"/>
  <c r="D19" i="5"/>
  <c r="G19" i="5" s="1"/>
  <c r="D7" i="1"/>
  <c r="D6" i="6" s="1"/>
  <c r="D38" i="5"/>
  <c r="D48" i="5"/>
  <c r="D51" i="5"/>
  <c r="D53" i="5"/>
  <c r="E27" i="5"/>
  <c r="E38" i="5"/>
  <c r="E48" i="5"/>
  <c r="E51" i="5"/>
  <c r="E53" i="5"/>
  <c r="F53" i="5"/>
  <c r="F51" i="5"/>
  <c r="F48" i="5"/>
  <c r="F47" i="5"/>
  <c r="F46" i="5"/>
  <c r="F45" i="5"/>
  <c r="F44" i="5"/>
  <c r="F43" i="5"/>
  <c r="F42" i="5"/>
  <c r="F41" i="5"/>
  <c r="F37" i="5"/>
  <c r="F36" i="5"/>
  <c r="F35" i="5"/>
  <c r="F34" i="5"/>
  <c r="F33" i="5"/>
  <c r="F32" i="5"/>
  <c r="F31" i="5"/>
  <c r="F27" i="5"/>
  <c r="F24" i="5"/>
  <c r="F21" i="5"/>
  <c r="D18" i="5"/>
  <c r="E19" i="5"/>
  <c r="C19" i="5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B32" i="9"/>
  <c r="B33" i="9"/>
  <c r="B34" i="9"/>
  <c r="B35" i="9"/>
  <c r="B36" i="9"/>
  <c r="B37" i="9"/>
  <c r="B38" i="9"/>
  <c r="B31" i="9"/>
  <c r="B20" i="9"/>
  <c r="B21" i="9"/>
  <c r="B22" i="9"/>
  <c r="B23" i="9"/>
  <c r="B24" i="9"/>
  <c r="B25" i="9"/>
  <c r="B26" i="9"/>
  <c r="B27" i="9"/>
  <c r="B19" i="9"/>
  <c r="C36" i="6"/>
  <c r="D36" i="6"/>
  <c r="E36" i="6"/>
  <c r="C37" i="6"/>
  <c r="D37" i="6"/>
  <c r="E37" i="6"/>
  <c r="C38" i="6"/>
  <c r="D38" i="6"/>
  <c r="E38" i="6"/>
  <c r="B35" i="6"/>
  <c r="B36" i="6"/>
  <c r="B37" i="6"/>
  <c r="B38" i="6"/>
  <c r="L26" i="10"/>
  <c r="L26" i="2"/>
  <c r="L25" i="10"/>
  <c r="L25" i="2"/>
  <c r="L24" i="10"/>
  <c r="L24" i="2"/>
  <c r="D32" i="9"/>
  <c r="D33" i="9"/>
  <c r="F33" i="9"/>
  <c r="D34" i="9"/>
  <c r="F34" i="9"/>
  <c r="D35" i="9"/>
  <c r="F35" i="9"/>
  <c r="D36" i="9"/>
  <c r="D37" i="9"/>
  <c r="F37" i="9"/>
  <c r="D38" i="9"/>
  <c r="F38" i="9"/>
  <c r="D31" i="9"/>
  <c r="F31" i="9"/>
  <c r="D20" i="9"/>
  <c r="D21" i="9"/>
  <c r="D22" i="9"/>
  <c r="D23" i="9"/>
  <c r="D24" i="9"/>
  <c r="F24" i="9"/>
  <c r="D25" i="9"/>
  <c r="F25" i="9"/>
  <c r="D26" i="9"/>
  <c r="F26" i="9"/>
  <c r="D27" i="9"/>
  <c r="F27" i="9"/>
  <c r="D19" i="9"/>
  <c r="D9" i="9"/>
  <c r="F9" i="9"/>
  <c r="H38" i="9"/>
  <c r="I38" i="1"/>
  <c r="F38" i="1"/>
  <c r="H37" i="9"/>
  <c r="I37" i="1"/>
  <c r="F37" i="1"/>
  <c r="H27" i="9"/>
  <c r="B26" i="6"/>
  <c r="C26" i="6"/>
  <c r="D26" i="6"/>
  <c r="E26" i="6"/>
  <c r="H27" i="1"/>
  <c r="F27" i="1"/>
  <c r="H26" i="9"/>
  <c r="B25" i="6"/>
  <c r="C25" i="6"/>
  <c r="D25" i="6"/>
  <c r="E25" i="6"/>
  <c r="H26" i="1"/>
  <c r="F26" i="1"/>
  <c r="I32" i="1"/>
  <c r="I33" i="1"/>
  <c r="I34" i="1"/>
  <c r="I35" i="1"/>
  <c r="I36" i="1"/>
  <c r="I39" i="1"/>
  <c r="E33" i="6"/>
  <c r="D33" i="6"/>
  <c r="C33" i="6"/>
  <c r="F34" i="1"/>
  <c r="K50" i="10"/>
  <c r="J50" i="10"/>
  <c r="I50" i="10"/>
  <c r="F50" i="10"/>
  <c r="K50" i="2"/>
  <c r="J50" i="2"/>
  <c r="D12" i="1" s="1"/>
  <c r="I50" i="2"/>
  <c r="F50" i="2"/>
  <c r="C28" i="1"/>
  <c r="E20" i="6"/>
  <c r="E21" i="6"/>
  <c r="E22" i="6"/>
  <c r="E23" i="6"/>
  <c r="E24" i="6"/>
  <c r="D20" i="6"/>
  <c r="D21" i="6"/>
  <c r="D22" i="6"/>
  <c r="D23" i="6"/>
  <c r="D24" i="6"/>
  <c r="C20" i="6"/>
  <c r="C21" i="6"/>
  <c r="C22" i="6"/>
  <c r="C23" i="6"/>
  <c r="C24" i="6"/>
  <c r="B20" i="6"/>
  <c r="B21" i="6"/>
  <c r="B22" i="6"/>
  <c r="B23" i="6"/>
  <c r="B24" i="6"/>
  <c r="B19" i="6"/>
  <c r="H31" i="9"/>
  <c r="H32" i="9"/>
  <c r="H33" i="9"/>
  <c r="H34" i="9"/>
  <c r="H39" i="9"/>
  <c r="H20" i="9"/>
  <c r="H21" i="9"/>
  <c r="H22" i="9"/>
  <c r="H23" i="9"/>
  <c r="H24" i="9"/>
  <c r="H25" i="9"/>
  <c r="H19" i="9"/>
  <c r="H35" i="9"/>
  <c r="F36" i="9"/>
  <c r="H36" i="9"/>
  <c r="F20" i="9"/>
  <c r="F21" i="9"/>
  <c r="F22" i="9"/>
  <c r="F23" i="9"/>
  <c r="F19" i="9"/>
  <c r="H20" i="1"/>
  <c r="H21" i="1"/>
  <c r="H22" i="1"/>
  <c r="H23" i="1"/>
  <c r="H24" i="1"/>
  <c r="H25" i="1"/>
  <c r="D31" i="6"/>
  <c r="D32" i="6"/>
  <c r="D34" i="6"/>
  <c r="D35" i="6"/>
  <c r="D30" i="6"/>
  <c r="D19" i="6"/>
  <c r="D18" i="6"/>
  <c r="C4" i="6"/>
  <c r="E6" i="6"/>
  <c r="D40" i="1"/>
  <c r="D28" i="1"/>
  <c r="F9" i="1"/>
  <c r="E26" i="8"/>
  <c r="C26" i="8"/>
  <c r="F20" i="8"/>
  <c r="C27" i="5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49" i="10"/>
  <c r="L4" i="10"/>
  <c r="C5" i="9"/>
  <c r="D6" i="9"/>
  <c r="C6" i="9"/>
  <c r="E8" i="6"/>
  <c r="D8" i="6"/>
  <c r="C8" i="6"/>
  <c r="F32" i="1"/>
  <c r="F33" i="1"/>
  <c r="F35" i="1"/>
  <c r="F36" i="1"/>
  <c r="F39" i="1"/>
  <c r="F31" i="1"/>
  <c r="I31" i="1"/>
  <c r="F20" i="1"/>
  <c r="F21" i="1"/>
  <c r="F22" i="1"/>
  <c r="F23" i="1"/>
  <c r="F24" i="1"/>
  <c r="F25" i="1"/>
  <c r="F19" i="1"/>
  <c r="H19" i="1"/>
  <c r="C15" i="1"/>
  <c r="L23" i="2"/>
  <c r="L22" i="2"/>
  <c r="L21" i="2"/>
  <c r="L20" i="2"/>
  <c r="L19" i="2"/>
  <c r="L18" i="2"/>
  <c r="L17" i="2"/>
  <c r="L16" i="2"/>
  <c r="L15" i="2"/>
  <c r="L14" i="2"/>
  <c r="L13" i="2"/>
  <c r="L5" i="2"/>
  <c r="L6" i="2"/>
  <c r="L7" i="2"/>
  <c r="L8" i="2"/>
  <c r="L9" i="2"/>
  <c r="L10" i="2"/>
  <c r="L11" i="2"/>
  <c r="L12" i="2"/>
  <c r="L49" i="2"/>
  <c r="L4" i="2"/>
  <c r="C4" i="9"/>
  <c r="E31" i="6"/>
  <c r="E32" i="6"/>
  <c r="E34" i="6"/>
  <c r="E35" i="6"/>
  <c r="C31" i="6"/>
  <c r="C32" i="6"/>
  <c r="C34" i="6"/>
  <c r="C35" i="6"/>
  <c r="E30" i="6"/>
  <c r="C30" i="6"/>
  <c r="C2" i="9"/>
  <c r="C3" i="9"/>
  <c r="E40" i="9"/>
  <c r="C40" i="9"/>
  <c r="E28" i="9"/>
  <c r="C28" i="9"/>
  <c r="E40" i="1"/>
  <c r="C40" i="1"/>
  <c r="E28" i="1"/>
  <c r="C1" i="9"/>
  <c r="G21" i="8"/>
  <c r="G22" i="8"/>
  <c r="G24" i="8"/>
  <c r="G25" i="8"/>
  <c r="G28" i="8"/>
  <c r="G29" i="8"/>
  <c r="F30" i="8"/>
  <c r="G30" i="8"/>
  <c r="G31" i="8"/>
  <c r="G32" i="8"/>
  <c r="G33" i="8"/>
  <c r="G34" i="8"/>
  <c r="G36" i="8"/>
  <c r="C37" i="8"/>
  <c r="C47" i="8"/>
  <c r="C50" i="8"/>
  <c r="C52" i="8"/>
  <c r="F40" i="8"/>
  <c r="G40" i="8"/>
  <c r="F41" i="8"/>
  <c r="G41" i="8"/>
  <c r="F42" i="8"/>
  <c r="G42" i="8"/>
  <c r="G43" i="8"/>
  <c r="G46" i="8"/>
  <c r="G48" i="8"/>
  <c r="G49" i="8"/>
  <c r="F23" i="8"/>
  <c r="C15" i="9"/>
  <c r="F26" i="8"/>
  <c r="C3" i="6"/>
  <c r="B31" i="6"/>
  <c r="B32" i="6"/>
  <c r="B33" i="6"/>
  <c r="B34" i="6"/>
  <c r="B30" i="6"/>
  <c r="E19" i="6"/>
  <c r="E18" i="6"/>
  <c r="C19" i="6"/>
  <c r="C18" i="6"/>
  <c r="B18" i="6"/>
  <c r="C2" i="6"/>
  <c r="C1" i="6"/>
  <c r="G50" i="5"/>
  <c r="G49" i="5"/>
  <c r="C48" i="5"/>
  <c r="G47" i="5"/>
  <c r="G45" i="5"/>
  <c r="C38" i="5"/>
  <c r="G37" i="5"/>
  <c r="G36" i="5"/>
  <c r="G35" i="5"/>
  <c r="G30" i="5"/>
  <c r="G29" i="5"/>
  <c r="G26" i="5"/>
  <c r="G25" i="5"/>
  <c r="G23" i="5"/>
  <c r="G22" i="5"/>
  <c r="C11" i="6"/>
  <c r="C14" i="6"/>
  <c r="K3" i="2"/>
  <c r="C7" i="1"/>
  <c r="C6" i="6"/>
  <c r="E52" i="8"/>
  <c r="E7" i="1"/>
  <c r="J2" i="2"/>
  <c r="C51" i="5"/>
  <c r="C53" i="5"/>
  <c r="F37" i="8"/>
  <c r="D28" i="9"/>
  <c r="F32" i="9"/>
  <c r="L2" i="10"/>
  <c r="D27" i="6"/>
  <c r="D39" i="6"/>
  <c r="J2" i="10"/>
  <c r="C39" i="6"/>
  <c r="E39" i="6"/>
  <c r="C27" i="6"/>
  <c r="E27" i="6"/>
  <c r="K3" i="10"/>
  <c r="F3" i="10"/>
  <c r="G7" i="9"/>
  <c r="E7" i="9"/>
  <c r="D7" i="9"/>
  <c r="I3" i="10"/>
  <c r="J3" i="10"/>
  <c r="F52" i="8"/>
  <c r="G7" i="1" l="1"/>
  <c r="C7" i="9"/>
  <c r="C18" i="8" s="1"/>
  <c r="L50" i="10"/>
  <c r="F40" i="1"/>
  <c r="C42" i="6"/>
  <c r="C44" i="6" s="1"/>
  <c r="D42" i="6"/>
  <c r="E43" i="1"/>
  <c r="E43" i="9"/>
  <c r="E42" i="6"/>
  <c r="C43" i="9"/>
  <c r="C45" i="9" s="1"/>
  <c r="M50" i="2"/>
  <c r="C43" i="1"/>
  <c r="C45" i="1" s="1"/>
  <c r="D43" i="1"/>
  <c r="E12" i="1"/>
  <c r="D12" i="9" s="1"/>
  <c r="E12" i="9"/>
  <c r="E15" i="9" s="1"/>
  <c r="D11" i="6"/>
  <c r="D14" i="6" s="1"/>
  <c r="D15" i="1"/>
  <c r="L50" i="2"/>
  <c r="M50" i="10"/>
  <c r="F28" i="1"/>
  <c r="F28" i="9"/>
  <c r="D44" i="6" l="1"/>
  <c r="E45" i="9"/>
  <c r="H45" i="9" s="1"/>
  <c r="F43" i="1"/>
  <c r="D45" i="1"/>
  <c r="F12" i="1"/>
  <c r="H12" i="1" s="1"/>
  <c r="E11" i="6"/>
  <c r="E14" i="6" s="1"/>
  <c r="E44" i="6" s="1"/>
  <c r="E15" i="1"/>
  <c r="E45" i="1" s="1"/>
  <c r="D15" i="9"/>
  <c r="F15" i="9" s="1"/>
  <c r="F12" i="9"/>
  <c r="H12" i="9" s="1"/>
  <c r="D39" i="9" l="1"/>
  <c r="F39" i="9" s="1"/>
  <c r="F45" i="1"/>
  <c r="F15" i="1"/>
  <c r="D40" i="9" l="1"/>
  <c r="F40" i="9" s="1"/>
  <c r="D43" i="9" l="1"/>
  <c r="F43" i="9" s="1"/>
  <c r="D45" i="9" l="1"/>
  <c r="F4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Neuzil Patrick</author>
  </authors>
  <commentList>
    <comment ref="H40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Neuzil Patrick:</t>
        </r>
        <r>
          <rPr>
            <sz val="9"/>
            <color indexed="81"/>
            <rFont val="Segoe UI"/>
            <family val="2"/>
          </rPr>
          <t xml:space="preserve">
Hier ist der Status der jeweiligen Förderung anzuführen; Auswahlfeld: bewilligt oder angesucht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Neuzil Patrick</author>
  </authors>
  <commentList>
    <comment ref="H30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Neuzil Patrick:</t>
        </r>
        <r>
          <rPr>
            <sz val="9"/>
            <color indexed="81"/>
            <rFont val="Segoe UI"/>
            <family val="2"/>
          </rPr>
          <t xml:space="preserve">
Hier ist der Status der jeweiligen Förderung anzuführen; Auswahlfeld: bewilligt oder angesucht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Gall Sarolta</author>
  </authors>
  <commentList>
    <comment ref="A3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Gall Sarolta:</t>
        </r>
        <r>
          <rPr>
            <sz val="9"/>
            <color indexed="81"/>
            <rFont val="Segoe UI"/>
            <family val="2"/>
          </rPr>
          <t xml:space="preserve">
z.B.: Klavier, Gesang, Projekt X, pädagogische Leitung, Administration</t>
        </r>
      </text>
    </comment>
    <comment ref="B3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Gall Sarolta:</t>
        </r>
        <r>
          <rPr>
            <sz val="9"/>
            <color indexed="81"/>
            <rFont val="Segoe UI"/>
            <family val="2"/>
          </rPr>
          <t xml:space="preserve">
z.B. Einzelunterricht, Gruppenunterricht, Ensemble, Band, Chor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Gall Sarolta</author>
  </authors>
  <commentList>
    <comment ref="A3" authorId="0" shapeId="0" xr:uid="{00000000-0006-0000-0700-000001000000}">
      <text>
        <r>
          <rPr>
            <b/>
            <sz val="9"/>
            <color indexed="81"/>
            <rFont val="Segoe UI"/>
            <family val="2"/>
          </rPr>
          <t>Gall Sarolta:</t>
        </r>
        <r>
          <rPr>
            <sz val="9"/>
            <color indexed="81"/>
            <rFont val="Segoe UI"/>
            <family val="2"/>
          </rPr>
          <t xml:space="preserve">
z.B.: Klavier, Gesang, Projekt X, pädagogische Leitung, Administration</t>
        </r>
      </text>
    </comment>
    <comment ref="B3" authorId="0" shapeId="0" xr:uid="{00000000-0006-0000-0700-000002000000}">
      <text>
        <r>
          <rPr>
            <b/>
            <sz val="9"/>
            <color indexed="81"/>
            <rFont val="Segoe UI"/>
            <family val="2"/>
          </rPr>
          <t>Gall Sarolta:</t>
        </r>
        <r>
          <rPr>
            <sz val="9"/>
            <color indexed="81"/>
            <rFont val="Segoe UI"/>
            <family val="2"/>
          </rPr>
          <t xml:space="preserve">
z.B. Einzelunterricht, Gruppenunterricht, Ensemble, Band, Chor</t>
        </r>
      </text>
    </comment>
  </commentList>
</comments>
</file>

<file path=xl/sharedStrings.xml><?xml version="1.0" encoding="utf-8"?>
<sst xmlns="http://schemas.openxmlformats.org/spreadsheetml/2006/main" count="267" uniqueCount="119">
  <si>
    <t>GESAMT</t>
  </si>
  <si>
    <t>1. Sachkosten</t>
  </si>
  <si>
    <t>Eintritt</t>
  </si>
  <si>
    <t>Lohnkosten inkl. LNK</t>
  </si>
  <si>
    <t>2. Personalkosten</t>
  </si>
  <si>
    <t>3. Gesamtkosten</t>
  </si>
  <si>
    <t>Summe</t>
  </si>
  <si>
    <t>Spenden</t>
  </si>
  <si>
    <t>Sponsoring</t>
  </si>
  <si>
    <t>4. Einnahmen/Eigenmittel</t>
  </si>
  <si>
    <t>5. Förderungen</t>
  </si>
  <si>
    <t xml:space="preserve">Fördervorhaben: </t>
  </si>
  <si>
    <t>Ausgaben</t>
  </si>
  <si>
    <t>Einnahmen</t>
  </si>
  <si>
    <t>6. Gesamteinnahmen</t>
  </si>
  <si>
    <t xml:space="preserve">EU </t>
  </si>
  <si>
    <t>Abw. in %</t>
  </si>
  <si>
    <t>EU</t>
  </si>
  <si>
    <t>Fördervorhaben:</t>
  </si>
  <si>
    <t>Begründung:</t>
  </si>
  <si>
    <t>PLAN/IST:</t>
  </si>
  <si>
    <t>Sachkosten:</t>
  </si>
  <si>
    <t>Personalkosten:</t>
  </si>
  <si>
    <t>in%</t>
  </si>
  <si>
    <t>Zusätzlicher Standort</t>
  </si>
  <si>
    <t>in Euro</t>
  </si>
  <si>
    <t>Förderart:</t>
  </si>
  <si>
    <t>Gesamtförderung</t>
  </si>
  <si>
    <t>Status</t>
  </si>
  <si>
    <t>angesucht</t>
  </si>
  <si>
    <t>bewilligt</t>
  </si>
  <si>
    <t>Förderwerber*in:</t>
  </si>
  <si>
    <t>Differenz (Gesamteinnahmen - Gesamtausgaben)</t>
  </si>
  <si>
    <t>Förderjahr:</t>
  </si>
  <si>
    <t xml:space="preserve">Fördergegenstand: </t>
  </si>
  <si>
    <t>Fördernehmer*in:</t>
  </si>
  <si>
    <t>Fördergegenstand:</t>
  </si>
  <si>
    <t>&lt;- Bitte Begründung angeben</t>
  </si>
  <si>
    <t>4. Einnahmen/Eigenmittel (Em)</t>
  </si>
  <si>
    <t>5. Förderungen (Fd)</t>
  </si>
  <si>
    <t>&lt;- Bitte Begründung und Status angeben</t>
  </si>
  <si>
    <t>&lt;- Bitte Status angeben</t>
  </si>
  <si>
    <t>Verein X</t>
  </si>
  <si>
    <t>Projekt X</t>
  </si>
  <si>
    <t>Erstansuchen:</t>
  </si>
  <si>
    <t>Ja</t>
  </si>
  <si>
    <t>Nein</t>
  </si>
  <si>
    <t>Überschuss / Defizit (Gesamteinnahmen – Gesamtausgaben)</t>
  </si>
  <si>
    <t>Einzelförderung</t>
  </si>
  <si>
    <t>&lt;- Bitte Überschuss begründen</t>
  </si>
  <si>
    <t>&lt;- Bitte Defizit begründen</t>
  </si>
  <si>
    <r>
      <t xml:space="preserve">Bundesministerium, </t>
    </r>
    <r>
      <rPr>
        <sz val="8"/>
        <color indexed="8"/>
        <rFont val="Lucida Sans"/>
        <family val="2"/>
      </rPr>
      <t>bitte jedes Ministerium einzeln anführen</t>
    </r>
  </si>
  <si>
    <r>
      <rPr>
        <b/>
        <sz val="8"/>
        <color indexed="8"/>
        <rFont val="Lucida Sans"/>
        <family val="2"/>
      </rPr>
      <t>NICHT BEFÜLLBAR</t>
    </r>
    <r>
      <rPr>
        <sz val="8"/>
        <color indexed="8"/>
        <rFont val="Lucida Sans"/>
        <family val="2"/>
      </rPr>
      <t>, wird automatisch berechnet; die Differenz ergibt sich aus den Gesamteinnahmen abzüglich der Gesamtausgaben und stellt das Jahresergebnis dar.</t>
    </r>
  </si>
  <si>
    <t>Für das Schuljahr:</t>
  </si>
  <si>
    <t>Schuljahr:</t>
  </si>
  <si>
    <t>/</t>
  </si>
  <si>
    <t>Abw. in %:</t>
  </si>
  <si>
    <t>Im Rahmen der Musikförderung werden die Sachkosten von der MA 13 nicht gefördert. Dennoch ist zur Vollständigkeit die Summe der Sachkosten anzuführen.</t>
  </si>
  <si>
    <t>Gesamterfordernis:</t>
  </si>
  <si>
    <r>
      <rPr>
        <b/>
        <sz val="8"/>
        <color indexed="8"/>
        <rFont val="Lucida Sans"/>
        <family val="2"/>
      </rPr>
      <t>NICHT BEFÜLLBAR</t>
    </r>
    <r>
      <rPr>
        <sz val="8"/>
        <color indexed="8"/>
        <rFont val="Lucida Sans"/>
        <family val="2"/>
      </rPr>
      <t>, wird automatisch berechnet; das Gesamterfordernis ergibt sich aus den geplanten Ausgaben abzüglich der geplanten Einnahmen. Die Differenz stellt den Förderbedarf des Vorhabens/Projekts bei der MA 13 dar.</t>
    </r>
  </si>
  <si>
    <t>Eigene Einnahmen (Kursbeiträge, Mitgliedsbeiträge, Eintritte, Unkostenbeiträge,…)</t>
  </si>
  <si>
    <t>erhaltene Zinsen</t>
  </si>
  <si>
    <t>Musikausbildung</t>
  </si>
  <si>
    <t>Sonstige</t>
  </si>
  <si>
    <r>
      <t>Bezirk</t>
    </r>
    <r>
      <rPr>
        <sz val="11"/>
        <color indexed="8"/>
        <rFont val="Lucida Sans"/>
        <family val="2"/>
      </rPr>
      <t xml:space="preserve">, </t>
    </r>
    <r>
      <rPr>
        <sz val="8"/>
        <color indexed="8"/>
        <rFont val="Lucida Sans"/>
        <family val="2"/>
      </rPr>
      <t>bitte den jeweiligen Bezirk anführen</t>
    </r>
  </si>
  <si>
    <r>
      <t>Stadt Wien (</t>
    </r>
    <r>
      <rPr>
        <b/>
        <sz val="11"/>
        <color indexed="8"/>
        <rFont val="Lucida Sans"/>
        <family val="2"/>
      </rPr>
      <t>OHNE</t>
    </r>
    <r>
      <rPr>
        <sz val="11"/>
        <color indexed="8"/>
        <rFont val="Lucida Sans"/>
        <family val="2"/>
      </rPr>
      <t xml:space="preserve"> MA 13),</t>
    </r>
    <r>
      <rPr>
        <sz val="8"/>
        <color indexed="8"/>
        <rFont val="Lucida Sans"/>
        <family val="2"/>
      </rPr>
      <t xml:space="preserve"> bitte jede Magistratsabteilung einzeln anführen</t>
    </r>
  </si>
  <si>
    <t>Qualifikation(en)</t>
  </si>
  <si>
    <t>Vergleich zum Vorjahr</t>
  </si>
  <si>
    <t>Beschäftigungsverhältnis</t>
  </si>
  <si>
    <t>Angestellte*r</t>
  </si>
  <si>
    <t>Tätigkeit/Unterrichtsfach/Projekt</t>
  </si>
  <si>
    <t>Unterrichtsform</t>
  </si>
  <si>
    <t>ja</t>
  </si>
  <si>
    <t>nein</t>
  </si>
  <si>
    <t>teilweise</t>
  </si>
  <si>
    <t>davon abzurechnender Overhead (max. 7% der förderbaren Kosten des pädagogischen Personals)</t>
  </si>
  <si>
    <r>
      <t xml:space="preserve">Hier ist zwischen Gesamt- und Einzelförderung zu unterscheiden; </t>
    </r>
    <r>
      <rPr>
        <b/>
        <sz val="8"/>
        <color indexed="8"/>
        <rFont val="Lucida Sans"/>
        <family val="2"/>
      </rPr>
      <t>Gesamtförderung</t>
    </r>
    <r>
      <rPr>
        <sz val="8"/>
        <color indexed="8"/>
        <rFont val="Lucida Sans"/>
        <family val="2"/>
      </rPr>
      <t xml:space="preserve"> (Basisförderung) - ist eine Förderung zur Deckung des gesamten oder aliquoten Teiles des nach Abzug allfälliger Einnahmen verbleibenden Fehlbetrages für die bestimmungsgemäße Tätigkeit (Gesamttätigkeit oder Teilbereichstätigkeit) der*des Förderwerber*in innerhalb eines im Fördervertrag bestimmten Zeitraumes; </t>
    </r>
    <r>
      <rPr>
        <b/>
        <sz val="8"/>
        <color indexed="8"/>
        <rFont val="Lucida Sans"/>
        <family val="2"/>
      </rPr>
      <t>Einzelförderung</t>
    </r>
    <r>
      <rPr>
        <sz val="8"/>
        <color indexed="8"/>
        <rFont val="Lucida Sans"/>
        <family val="2"/>
      </rPr>
      <t xml:space="preserve"> - ist eine Förderung für ein zeitlich abgegrenztes und sachlich bestimmtes Vorhaben (z.B. Förderung eines bestimmten Projekts).</t>
    </r>
  </si>
  <si>
    <t>PLAN-Werte (Spalte D):</t>
  </si>
  <si>
    <t xml:space="preserve">Förderungen: </t>
  </si>
  <si>
    <r>
      <t xml:space="preserve">Sollte bei einem Ist-Wert gegenüber dem Plan-Wert eine Abweichung von mindestens 10% </t>
    </r>
    <r>
      <rPr>
        <b/>
        <sz val="8"/>
        <color indexed="8"/>
        <rFont val="Lucida Sans"/>
        <family val="2"/>
      </rPr>
      <t>UND</t>
    </r>
    <r>
      <rPr>
        <sz val="8"/>
        <color indexed="8"/>
        <rFont val="Lucida Sans"/>
        <family val="2"/>
      </rPr>
      <t xml:space="preserve"> EUR 1.000,-- vorliegen, ist eine nachvollziehbare Begründung anzuführen.</t>
    </r>
  </si>
  <si>
    <t>Überschuss/Defizit (Einnahmen - Ausgaben):</t>
  </si>
  <si>
    <t>Personalübersicht (Fb):</t>
  </si>
  <si>
    <t>Wird bei der MA 13 abgerechnet?</t>
  </si>
  <si>
    <t>Auflösung von Rückstellungen/Rücklagen</t>
  </si>
  <si>
    <t>Soll von der MA 13 gefördert werden?</t>
  </si>
  <si>
    <t>davon zu fördernder Overhead (max. 7% der förderbaren Kosten des pädagogischen Personals)</t>
  </si>
  <si>
    <t>Projekt Y</t>
  </si>
  <si>
    <t>Auflösung Rückstellung/Rücklagen</t>
  </si>
  <si>
    <t>Hier sind entweder durchgehend die Plan-Werte ODER Ist-Werte einzufügen. Sofern die Ist-Werte bereits vorliegen, wären diese den Plan-Werten vorzuziehen.</t>
  </si>
  <si>
    <t>freie*r DN*in</t>
  </si>
  <si>
    <r>
      <t xml:space="preserve">Förderung MA 13, </t>
    </r>
    <r>
      <rPr>
        <b/>
        <sz val="11"/>
        <color indexed="8"/>
        <rFont val="Lucida Sans"/>
        <family val="2"/>
      </rPr>
      <t>nur bei IST-Zahlen</t>
    </r>
  </si>
  <si>
    <t>Förderung MA 13</t>
  </si>
  <si>
    <t>Gesamterfordernis (bzw. Überschuss/Defizit bei IST-Zahlen)</t>
  </si>
  <si>
    <r>
      <t xml:space="preserve">Sollte bei einer Position gegenüber dem Vorjahr eine Abweichung von mindestens 2% </t>
    </r>
    <r>
      <rPr>
        <b/>
        <sz val="8"/>
        <color indexed="8"/>
        <rFont val="Lucida Sans"/>
        <family val="2"/>
      </rPr>
      <t>UND</t>
    </r>
    <r>
      <rPr>
        <sz val="8"/>
        <color indexed="8"/>
        <rFont val="Lucida Sans"/>
        <family val="2"/>
      </rPr>
      <t xml:space="preserve"> EUR 1.000,-- vorliegen, ist eine nachvollziehbare Begründung anzuführen.</t>
    </r>
  </si>
  <si>
    <t>Hier ist anzuführen, in welches Vorhaben/Projekt die Förderung fließen soll (z.B.: Musikausbildung, Projekt xxx).</t>
  </si>
  <si>
    <t>Weitere Kooperationen</t>
  </si>
  <si>
    <t>Beschäftigungszeit-
raum im Förderjahr in Monaten</t>
  </si>
  <si>
    <t>geplant</t>
  </si>
  <si>
    <t>beantragt</t>
  </si>
  <si>
    <t xml:space="preserve">Plan </t>
  </si>
  <si>
    <t xml:space="preserve">Ist </t>
  </si>
  <si>
    <t>Auswählen ↓</t>
  </si>
  <si>
    <t>In der gelb markierten Spalte ist anzugeben, ob es sich um Plan- ODER Ist-Werte handelt</t>
  </si>
  <si>
    <t>Name laut ZVR-Auszug/Firmenbuchauszug/etc.</t>
  </si>
  <si>
    <r>
      <t>Bundesministerium</t>
    </r>
    <r>
      <rPr>
        <sz val="10"/>
        <color indexed="8"/>
        <rFont val="Lucida Sans"/>
        <family val="2"/>
      </rPr>
      <t>, bitte jedes Ministerium einzeln anführen</t>
    </r>
  </si>
  <si>
    <r>
      <t>Stadt Wien (</t>
    </r>
    <r>
      <rPr>
        <b/>
        <sz val="10"/>
        <color indexed="8"/>
        <rFont val="Lucida Sans"/>
        <family val="2"/>
      </rPr>
      <t>OHNE</t>
    </r>
    <r>
      <rPr>
        <sz val="10"/>
        <color indexed="8"/>
        <rFont val="Lucida Sans"/>
        <family val="2"/>
      </rPr>
      <t xml:space="preserve"> MA 13), bitte jede Magistratsabteilung einzeln anführen</t>
    </r>
  </si>
  <si>
    <r>
      <t xml:space="preserve">Förderung MA 13, </t>
    </r>
    <r>
      <rPr>
        <b/>
        <sz val="10"/>
        <color indexed="8"/>
        <rFont val="Lucida Sans"/>
        <family val="2"/>
      </rPr>
      <t>nur bei IST-Zahlen</t>
    </r>
  </si>
  <si>
    <r>
      <t>Bezirk</t>
    </r>
    <r>
      <rPr>
        <sz val="10"/>
        <color indexed="8"/>
        <rFont val="Lucida Sans"/>
        <family val="2"/>
      </rPr>
      <t>, bitte den jeweiligen Bezirk anführen</t>
    </r>
  </si>
  <si>
    <r>
      <t xml:space="preserve">Stadt Wien </t>
    </r>
    <r>
      <rPr>
        <b/>
        <sz val="10"/>
        <color indexed="8"/>
        <rFont val="Lucida Sans"/>
        <family val="2"/>
      </rPr>
      <t>(OHNE MA 13)</t>
    </r>
    <r>
      <rPr>
        <sz val="10"/>
        <color indexed="8"/>
        <rFont val="Lucida Sans"/>
        <family val="2"/>
      </rPr>
      <t>,  bitte jede Magistratsabteilung einzeln anführen</t>
    </r>
  </si>
  <si>
    <t>2026/2027</t>
  </si>
  <si>
    <t>Name laut ZVR-Auszug/Firmenbuchauszug/etc. Dieses Felde wird aus dem Finanzplan übernommen.</t>
  </si>
  <si>
    <r>
      <t xml:space="preserve">Hier ist zwischen Gesamt- und Einzelförderung zu unterscheiden; </t>
    </r>
    <r>
      <rPr>
        <b/>
        <sz val="8"/>
        <color indexed="8"/>
        <rFont val="Lucida Sans"/>
        <family val="2"/>
      </rPr>
      <t>Gesamtförderung</t>
    </r>
    <r>
      <rPr>
        <sz val="8"/>
        <color indexed="8"/>
        <rFont val="Lucida Sans"/>
        <family val="2"/>
      </rPr>
      <t xml:space="preserve"> (Basisförderung) - ist eine Förderung zur Deckung des gesamten oder aliquoten Teiles des nach Abzug allfälliger Einnahmen verbleibenden Fehlbetrages für die bestimmungsgemäße Tätigkeit (Gesamttätigkeit oder Teilbereichstätigkeit) der*des Fördernehmer*in innerhalb eines im Fördervertrag bestimmten Zeitraumes; </t>
    </r>
    <r>
      <rPr>
        <b/>
        <sz val="8"/>
        <color indexed="8"/>
        <rFont val="Lucida Sans"/>
        <family val="2"/>
      </rPr>
      <t>Einzelförderung</t>
    </r>
    <r>
      <rPr>
        <sz val="8"/>
        <color indexed="8"/>
        <rFont val="Lucida Sans"/>
        <family val="2"/>
      </rPr>
      <t xml:space="preserve"> - ist eine Förderung für ein zeitlich abgegrenztes und sachlich bestimmtes Vorhaben (z.B. Förderung eines bestimmten Projekts). Dieses Felde wird aus dem Finanzplan übernommen.</t>
    </r>
  </si>
  <si>
    <t>Hier ist anzuführen, welches Vorhaben/Projekt abgerechnet werden soll (z.B: Musikausbildung, Projekt xxx). Dieses Felde wird aus dem Finanzplan übernommen.</t>
  </si>
  <si>
    <t>Diese Werte werden aus dem Finanzplan übernommen.</t>
  </si>
  <si>
    <t>Beschäftigungszeit-raum im Förderjahr in Monaten</t>
  </si>
  <si>
    <r>
      <t xml:space="preserve">Übernimmt die Datenfelder Tätigkeit/Unterrichtsfach/Projekt, Unterrichtsform, Qualifikation(en), Beschäftigungsverhältnis, Eintritt, Beschäftigungszeitraum in Monaten, Lohnkosten inkl. LNK/Plan und Wst Plan aus der Personalübersicht, welche  im Rahmen der Einreichung übermittelt wurde; die restlichen Felder müssen manuell ausgefüllt werden und den Ist-Stand darstellen.
</t>
    </r>
    <r>
      <rPr>
        <b/>
        <sz val="8"/>
        <color indexed="8"/>
        <rFont val="Lucida Sans"/>
        <family val="2"/>
      </rPr>
      <t xml:space="preserve">ACHTUNG: </t>
    </r>
    <r>
      <rPr>
        <sz val="8"/>
        <color indexed="8"/>
        <rFont val="Lucida Sans"/>
        <family val="2"/>
      </rPr>
      <t>Da im Rahmen der Abrechnung die Werte aus unterschiedlichen Datengrundlagen befüllt werden müssen, besteht die Möglichkeit, allfällige Abweichungen in einer Zeile gesamthaft darzustellen.</t>
    </r>
  </si>
  <si>
    <t>Förderungen:</t>
  </si>
  <si>
    <t xml:space="preserve">Sollte bei anderen Förderstellen ebenfalls um eine Förderung angesucht werden, ist hier der Status des Antrages auszuwählen (beantragt, bewilligt oder geplant). ACHTUNG: Bei IST-Spalten ist im Feld "Förderung MA 13", nur bei IST-Zahlen" die erhaltene Förderung der MA 13 einzugeben. </t>
  </si>
  <si>
    <r>
      <t xml:space="preserve">Die erhaltenen Förderungen der MA 13 sind unter Förderung  "MA 13" anzuführen. </t>
    </r>
    <r>
      <rPr>
        <b/>
        <sz val="8"/>
        <color indexed="8"/>
        <rFont val="Lucida Sans"/>
        <family val="2"/>
      </rPr>
      <t>ACHTUNG:</t>
    </r>
    <r>
      <rPr>
        <sz val="8"/>
        <color indexed="8"/>
        <rFont val="Lucida Sans"/>
        <family val="2"/>
      </rPr>
      <t xml:space="preserve"> Die Plan-Werte werden aus Finanzplan übernommen.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</si>
</sst>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_ ;\-#,##0.00\ "/>
  </numFmts>
  <fonts count="26" x14ac:knownFonts="1"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8"/>
      <color indexed="8"/>
      <name val="Lucida Sans"/>
      <family val="2"/>
    </font>
    <font>
      <sz val="8"/>
      <color indexed="8"/>
      <name val="Lucida Sans"/>
      <family val="2"/>
    </font>
    <font>
      <b/>
      <sz val="11"/>
      <color indexed="8"/>
      <name val="Lucida Sans"/>
      <family val="2"/>
    </font>
    <font>
      <sz val="11"/>
      <color indexed="8"/>
      <name val="Lucida Sans"/>
      <family val="2"/>
    </font>
    <font>
      <sz val="11"/>
      <name val="Lucida Sans"/>
      <family val="2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8"/>
      <color theme="1"/>
      <name val="Lucida Sans"/>
      <family val="2"/>
    </font>
    <font>
      <sz val="11"/>
      <color theme="1"/>
      <name val="Lucida Sans"/>
      <family val="2"/>
    </font>
    <font>
      <b/>
      <sz val="11"/>
      <color theme="1"/>
      <name val="Lucida Sans"/>
      <family val="2"/>
    </font>
    <font>
      <sz val="11"/>
      <color rgb="FFC00000"/>
      <name val="Lucida Sans"/>
      <family val="2"/>
    </font>
    <font>
      <sz val="11"/>
      <color theme="0"/>
      <name val="Lucida Sans"/>
      <family val="2"/>
    </font>
    <font>
      <sz val="11"/>
      <name val="Calibri"/>
      <family val="2"/>
      <scheme val="minor"/>
    </font>
    <font>
      <sz val="8"/>
      <color theme="1"/>
      <name val="Lucida Sans"/>
      <family val="2"/>
    </font>
    <font>
      <b/>
      <sz val="10"/>
      <color theme="1"/>
      <name val="Lucida Sans"/>
      <family val="2"/>
    </font>
    <font>
      <sz val="10"/>
      <color theme="1"/>
      <name val="Lucida Sans"/>
      <family val="2"/>
    </font>
    <font>
      <sz val="10"/>
      <color theme="1"/>
      <name val="Calibri"/>
      <family val="2"/>
      <scheme val="minor"/>
    </font>
    <font>
      <sz val="10"/>
      <color theme="0"/>
      <name val="Lucida Sans"/>
      <family val="2"/>
    </font>
    <font>
      <sz val="10"/>
      <color indexed="8"/>
      <name val="Lucida Sans"/>
      <family val="2"/>
    </font>
    <font>
      <b/>
      <sz val="10"/>
      <color indexed="8"/>
      <name val="Lucida Sans"/>
      <family val="2"/>
    </font>
    <font>
      <sz val="10"/>
      <color theme="0"/>
      <name val="Calibri"/>
      <family val="2"/>
      <scheme val="minor"/>
    </font>
    <font>
      <sz val="10"/>
      <name val="Lucida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E59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11" fillId="2" borderId="1" xfId="0" applyFont="1" applyFill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" fontId="12" fillId="0" borderId="0" xfId="0" applyNumberFormat="1" applyFont="1" applyAlignment="1">
      <alignment horizontal="center"/>
    </xf>
    <xf numFmtId="4" fontId="12" fillId="0" borderId="1" xfId="0" applyNumberFormat="1" applyFont="1" applyBorder="1" applyAlignment="1">
      <alignment horizontal="right" vertical="center"/>
    </xf>
    <xf numFmtId="164" fontId="12" fillId="4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 applyProtection="1">
      <alignment horizontal="left" vertical="center" wrapText="1"/>
      <protection locked="0"/>
    </xf>
    <xf numFmtId="4" fontId="12" fillId="4" borderId="1" xfId="0" applyNumberFormat="1" applyFont="1" applyFill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center"/>
    </xf>
    <xf numFmtId="0" fontId="12" fillId="0" borderId="0" xfId="0" applyFont="1" applyAlignment="1">
      <alignment textRotation="255" wrapText="1"/>
    </xf>
    <xf numFmtId="4" fontId="12" fillId="0" borderId="1" xfId="0" applyNumberFormat="1" applyFont="1" applyBorder="1" applyAlignment="1" applyProtection="1">
      <alignment horizontal="right" vertical="center"/>
      <protection locked="0"/>
    </xf>
    <xf numFmtId="164" fontId="12" fillId="6" borderId="1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right" vertical="center"/>
    </xf>
    <xf numFmtId="164" fontId="12" fillId="0" borderId="0" xfId="0" applyNumberFormat="1" applyFont="1" applyAlignment="1">
      <alignment horizontal="center"/>
    </xf>
    <xf numFmtId="0" fontId="12" fillId="0" borderId="1" xfId="0" applyFont="1" applyBorder="1" applyProtection="1">
      <protection locked="0"/>
    </xf>
    <xf numFmtId="4" fontId="13" fillId="2" borderId="1" xfId="0" applyNumberFormat="1" applyFont="1" applyFill="1" applyBorder="1" applyAlignment="1">
      <alignment horizontal="right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3" fillId="7" borderId="0" xfId="0" applyFont="1" applyFill="1"/>
    <xf numFmtId="0" fontId="12" fillId="4" borderId="5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7" borderId="8" xfId="0" applyFont="1" applyFill="1" applyBorder="1" applyAlignment="1">
      <alignment vertical="center" wrapText="1"/>
    </xf>
    <xf numFmtId="0" fontId="12" fillId="7" borderId="9" xfId="0" applyFont="1" applyFill="1" applyBorder="1" applyAlignment="1">
      <alignment vertical="center" wrapText="1"/>
    </xf>
    <xf numFmtId="4" fontId="12" fillId="0" borderId="0" xfId="0" applyNumberFormat="1" applyFont="1" applyAlignment="1">
      <alignment horizontal="center" vertical="center"/>
    </xf>
    <xf numFmtId="0" fontId="12" fillId="4" borderId="6" xfId="0" applyFont="1" applyFill="1" applyBorder="1" applyAlignment="1">
      <alignment vertical="center"/>
    </xf>
    <xf numFmtId="2" fontId="12" fillId="7" borderId="11" xfId="0" applyNumberFormat="1" applyFont="1" applyFill="1" applyBorder="1" applyAlignment="1">
      <alignment vertical="center"/>
    </xf>
    <xf numFmtId="0" fontId="11" fillId="8" borderId="1" xfId="0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vertical="center" wrapText="1"/>
    </xf>
    <xf numFmtId="4" fontId="12" fillId="0" borderId="2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right"/>
    </xf>
    <xf numFmtId="0" fontId="12" fillId="4" borderId="13" xfId="0" applyFont="1" applyFill="1" applyBorder="1" applyAlignment="1">
      <alignment vertical="center" wrapText="1"/>
    </xf>
    <xf numFmtId="4" fontId="12" fillId="6" borderId="2" xfId="0" applyNumberFormat="1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horizontal="right" vertical="center"/>
    </xf>
    <xf numFmtId="4" fontId="12" fillId="4" borderId="2" xfId="0" applyNumberFormat="1" applyFont="1" applyFill="1" applyBorder="1" applyAlignment="1">
      <alignment horizontal="right" vertical="center"/>
    </xf>
    <xf numFmtId="4" fontId="13" fillId="2" borderId="2" xfId="0" applyNumberFormat="1" applyFont="1" applyFill="1" applyBorder="1" applyAlignment="1">
      <alignment horizontal="right" vertical="center"/>
    </xf>
    <xf numFmtId="4" fontId="12" fillId="0" borderId="14" xfId="0" applyNumberFormat="1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right" vertical="center"/>
    </xf>
    <xf numFmtId="0" fontId="8" fillId="0" borderId="0" xfId="0" applyFont="1"/>
    <xf numFmtId="0" fontId="12" fillId="4" borderId="16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vertical="center" wrapText="1"/>
    </xf>
    <xf numFmtId="2" fontId="12" fillId="7" borderId="7" xfId="0" applyNumberFormat="1" applyFont="1" applyFill="1" applyBorder="1" applyAlignment="1">
      <alignment vertical="center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>
      <alignment vertical="center" wrapText="1"/>
    </xf>
    <xf numFmtId="0" fontId="12" fillId="0" borderId="18" xfId="0" applyFont="1" applyBorder="1" applyAlignment="1" applyProtection="1">
      <alignment vertical="center" wrapText="1"/>
      <protection locked="0"/>
    </xf>
    <xf numFmtId="14" fontId="12" fillId="0" borderId="19" xfId="0" applyNumberFormat="1" applyFont="1" applyBorder="1" applyAlignment="1" applyProtection="1">
      <alignment vertical="center"/>
      <protection locked="0"/>
    </xf>
    <xf numFmtId="2" fontId="12" fillId="0" borderId="19" xfId="0" applyNumberFormat="1" applyFont="1" applyBorder="1" applyAlignment="1" applyProtection="1">
      <alignment vertical="center"/>
      <protection locked="0"/>
    </xf>
    <xf numFmtId="2" fontId="12" fillId="0" borderId="20" xfId="0" applyNumberFormat="1" applyFont="1" applyBorder="1" applyAlignment="1" applyProtection="1">
      <alignment vertical="center"/>
      <protection locked="0"/>
    </xf>
    <xf numFmtId="2" fontId="12" fillId="0" borderId="17" xfId="0" applyNumberFormat="1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 applyProtection="1">
      <alignment vertical="center"/>
      <protection locked="0"/>
    </xf>
    <xf numFmtId="4" fontId="12" fillId="0" borderId="22" xfId="0" applyNumberFormat="1" applyFont="1" applyBorder="1" applyAlignment="1" applyProtection="1">
      <alignment vertical="center"/>
      <protection locked="0"/>
    </xf>
    <xf numFmtId="2" fontId="12" fillId="0" borderId="23" xfId="0" applyNumberFormat="1" applyFont="1" applyBorder="1" applyAlignment="1" applyProtection="1">
      <alignment vertical="center"/>
      <protection locked="0"/>
    </xf>
    <xf numFmtId="165" fontId="12" fillId="0" borderId="22" xfId="0" applyNumberFormat="1" applyFont="1" applyBorder="1" applyAlignment="1">
      <alignment vertical="center"/>
    </xf>
    <xf numFmtId="0" fontId="12" fillId="0" borderId="4" xfId="0" applyFont="1" applyBorder="1" applyAlignment="1" applyProtection="1">
      <alignment vertical="center" wrapText="1"/>
      <protection locked="0"/>
    </xf>
    <xf numFmtId="14" fontId="12" fillId="0" borderId="1" xfId="0" applyNumberFormat="1" applyFont="1" applyBorder="1" applyAlignment="1" applyProtection="1">
      <alignment vertical="center"/>
      <protection locked="0"/>
    </xf>
    <xf numFmtId="2" fontId="12" fillId="0" borderId="1" xfId="0" applyNumberFormat="1" applyFont="1" applyBorder="1" applyAlignment="1" applyProtection="1">
      <alignment vertical="center"/>
      <protection locked="0"/>
    </xf>
    <xf numFmtId="2" fontId="12" fillId="0" borderId="2" xfId="0" applyNumberFormat="1" applyFont="1" applyBorder="1" applyAlignment="1" applyProtection="1">
      <alignment vertical="center"/>
      <protection locked="0"/>
    </xf>
    <xf numFmtId="4" fontId="12" fillId="0" borderId="24" xfId="0" applyNumberFormat="1" applyFont="1" applyBorder="1" applyAlignment="1" applyProtection="1">
      <alignment vertical="center"/>
      <protection locked="0"/>
    </xf>
    <xf numFmtId="4" fontId="12" fillId="0" borderId="25" xfId="0" applyNumberFormat="1" applyFont="1" applyBorder="1" applyAlignment="1" applyProtection="1">
      <alignment vertical="center"/>
      <protection locked="0"/>
    </xf>
    <xf numFmtId="14" fontId="12" fillId="0" borderId="1" xfId="0" applyNumberFormat="1" applyFont="1" applyBorder="1" applyAlignment="1" applyProtection="1">
      <alignment horizontal="right" vertical="center"/>
      <protection locked="0"/>
    </xf>
    <xf numFmtId="4" fontId="12" fillId="0" borderId="26" xfId="0" applyNumberFormat="1" applyFont="1" applyBorder="1" applyAlignment="1" applyProtection="1">
      <alignment vertical="center"/>
      <protection locked="0"/>
    </xf>
    <xf numFmtId="4" fontId="12" fillId="0" borderId="27" xfId="0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2" fontId="13" fillId="0" borderId="0" xfId="0" applyNumberFormat="1" applyFont="1" applyAlignment="1">
      <alignment vertical="center"/>
    </xf>
    <xf numFmtId="4" fontId="13" fillId="7" borderId="16" xfId="0" applyNumberFormat="1" applyFont="1" applyFill="1" applyBorder="1" applyAlignment="1">
      <alignment vertical="center"/>
    </xf>
    <xf numFmtId="0" fontId="12" fillId="0" borderId="28" xfId="0" applyFont="1" applyBorder="1" applyAlignment="1" applyProtection="1">
      <alignment vertical="center" wrapText="1"/>
      <protection locked="0"/>
    </xf>
    <xf numFmtId="14" fontId="12" fillId="0" borderId="5" xfId="0" applyNumberFormat="1" applyFont="1" applyBorder="1" applyAlignment="1" applyProtection="1">
      <alignment vertical="center"/>
      <protection locked="0"/>
    </xf>
    <xf numFmtId="2" fontId="12" fillId="0" borderId="5" xfId="0" applyNumberFormat="1" applyFont="1" applyBorder="1" applyAlignment="1" applyProtection="1">
      <alignment vertical="center"/>
      <protection locked="0"/>
    </xf>
    <xf numFmtId="2" fontId="12" fillId="0" borderId="8" xfId="0" applyNumberFormat="1" applyFont="1" applyBorder="1" applyAlignment="1" applyProtection="1">
      <alignment vertical="center"/>
      <protection locked="0"/>
    </xf>
    <xf numFmtId="2" fontId="12" fillId="0" borderId="29" xfId="0" applyNumberFormat="1" applyFont="1" applyBorder="1" applyAlignment="1" applyProtection="1">
      <alignment vertical="center"/>
      <protection locked="0"/>
    </xf>
    <xf numFmtId="4" fontId="7" fillId="0" borderId="30" xfId="0" applyNumberFormat="1" applyFont="1" applyBorder="1" applyAlignment="1" applyProtection="1">
      <alignment vertical="center"/>
      <protection locked="0"/>
    </xf>
    <xf numFmtId="4" fontId="12" fillId="0" borderId="31" xfId="0" applyNumberFormat="1" applyFont="1" applyBorder="1" applyAlignment="1" applyProtection="1">
      <alignment vertical="center"/>
      <protection locked="0"/>
    </xf>
    <xf numFmtId="4" fontId="12" fillId="0" borderId="32" xfId="0" applyNumberFormat="1" applyFont="1" applyBorder="1" applyAlignment="1" applyProtection="1">
      <alignment vertical="center"/>
      <protection locked="0"/>
    </xf>
    <xf numFmtId="0" fontId="13" fillId="0" borderId="33" xfId="0" applyFont="1" applyBorder="1" applyAlignment="1">
      <alignment vertical="center"/>
    </xf>
    <xf numFmtId="2" fontId="13" fillId="7" borderId="1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12" fillId="2" borderId="1" xfId="0" applyNumberFormat="1" applyFont="1" applyFill="1" applyBorder="1" applyAlignment="1" applyProtection="1">
      <alignment horizontal="right" vertical="center"/>
      <protection locked="0"/>
    </xf>
    <xf numFmtId="4" fontId="12" fillId="0" borderId="1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9" fillId="3" borderId="2" xfId="0" applyFont="1" applyFill="1" applyBorder="1" applyAlignment="1" applyProtection="1">
      <alignment horizontal="left" vertical="center"/>
      <protection locked="0"/>
    </xf>
    <xf numFmtId="0" fontId="19" fillId="3" borderId="3" xfId="0" applyFont="1" applyFill="1" applyBorder="1" applyAlignment="1" applyProtection="1">
      <alignment horizontal="left" vertical="center"/>
      <protection locked="0"/>
    </xf>
    <xf numFmtId="0" fontId="19" fillId="3" borderId="4" xfId="0" applyFont="1" applyFill="1" applyBorder="1" applyAlignment="1" applyProtection="1">
      <alignment horizontal="left" vertical="center"/>
      <protection locked="0"/>
    </xf>
    <xf numFmtId="0" fontId="19" fillId="3" borderId="3" xfId="0" applyFont="1" applyFill="1" applyBorder="1" applyAlignment="1" applyProtection="1">
      <alignment vertical="center"/>
      <protection locked="0"/>
    </xf>
    <xf numFmtId="0" fontId="19" fillId="3" borderId="4" xfId="0" applyFont="1" applyFill="1" applyBorder="1" applyAlignment="1" applyProtection="1">
      <alignment vertical="center"/>
      <protection locked="0"/>
    </xf>
    <xf numFmtId="0" fontId="19" fillId="0" borderId="0" xfId="0" applyFont="1"/>
    <xf numFmtId="0" fontId="19" fillId="0" borderId="0" xfId="0" applyFont="1" applyProtection="1">
      <protection locked="0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8" fillId="0" borderId="0" xfId="0" applyFont="1"/>
    <xf numFmtId="4" fontId="19" fillId="0" borderId="1" xfId="0" applyNumberFormat="1" applyFont="1" applyBorder="1" applyAlignment="1" applyProtection="1">
      <alignment horizontal="center" vertical="center"/>
      <protection locked="0"/>
    </xf>
    <xf numFmtId="1" fontId="19" fillId="0" borderId="0" xfId="0" applyNumberFormat="1" applyFont="1" applyAlignment="1">
      <alignment horizontal="center"/>
    </xf>
    <xf numFmtId="0" fontId="18" fillId="8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Protection="1">
      <protection locked="0"/>
    </xf>
    <xf numFmtId="4" fontId="19" fillId="0" borderId="1" xfId="0" applyNumberFormat="1" applyFont="1" applyBorder="1" applyAlignment="1">
      <alignment horizontal="right" vertical="center"/>
    </xf>
    <xf numFmtId="4" fontId="19" fillId="0" borderId="4" xfId="0" applyNumberFormat="1" applyFont="1" applyBorder="1" applyAlignment="1">
      <alignment horizontal="right" vertical="center"/>
    </xf>
    <xf numFmtId="164" fontId="19" fillId="4" borderId="1" xfId="0" applyNumberFormat="1" applyFont="1" applyFill="1" applyBorder="1" applyAlignment="1">
      <alignment horizontal="center"/>
    </xf>
    <xf numFmtId="1" fontId="19" fillId="0" borderId="1" xfId="0" applyNumberFormat="1" applyFont="1" applyBorder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0" fontId="20" fillId="0" borderId="14" xfId="0" applyFont="1" applyBorder="1" applyAlignment="1">
      <alignment horizontal="right"/>
    </xf>
    <xf numFmtId="4" fontId="19" fillId="0" borderId="0" xfId="0" applyNumberFormat="1" applyFont="1" applyAlignment="1">
      <alignment horizontal="center"/>
    </xf>
    <xf numFmtId="0" fontId="19" fillId="0" borderId="0" xfId="0" applyFont="1" applyAlignment="1">
      <alignment textRotation="255" wrapText="1"/>
    </xf>
    <xf numFmtId="0" fontId="20" fillId="0" borderId="15" xfId="0" applyFont="1" applyBorder="1" applyAlignment="1">
      <alignment horizontal="right"/>
    </xf>
    <xf numFmtId="0" fontId="19" fillId="4" borderId="1" xfId="0" applyFont="1" applyFill="1" applyBorder="1"/>
    <xf numFmtId="4" fontId="19" fillId="4" borderId="4" xfId="0" applyNumberFormat="1" applyFont="1" applyFill="1" applyBorder="1" applyAlignment="1">
      <alignment horizontal="right" vertical="center"/>
    </xf>
    <xf numFmtId="4" fontId="19" fillId="4" borderId="1" xfId="0" applyNumberFormat="1" applyFont="1" applyFill="1" applyBorder="1" applyAlignment="1">
      <alignment horizontal="right" vertical="center"/>
    </xf>
    <xf numFmtId="0" fontId="19" fillId="0" borderId="1" xfId="0" applyFont="1" applyBorder="1" applyAlignment="1">
      <alignment wrapText="1"/>
    </xf>
    <xf numFmtId="164" fontId="19" fillId="5" borderId="0" xfId="0" applyNumberFormat="1" applyFont="1" applyFill="1" applyAlignment="1">
      <alignment horizontal="center"/>
    </xf>
    <xf numFmtId="0" fontId="19" fillId="2" borderId="1" xfId="0" applyFont="1" applyFill="1" applyBorder="1" applyAlignment="1">
      <alignment wrapText="1"/>
    </xf>
    <xf numFmtId="0" fontId="20" fillId="0" borderId="0" xfId="0" applyFont="1" applyAlignment="1">
      <alignment horizontal="right"/>
    </xf>
    <xf numFmtId="0" fontId="19" fillId="6" borderId="1" xfId="0" applyFont="1" applyFill="1" applyBorder="1" applyAlignment="1">
      <alignment wrapText="1"/>
    </xf>
    <xf numFmtId="4" fontId="19" fillId="0" borderId="1" xfId="0" applyNumberFormat="1" applyFont="1" applyBorder="1" applyAlignment="1" applyProtection="1">
      <alignment horizontal="right" vertical="center"/>
      <protection locked="0"/>
    </xf>
    <xf numFmtId="4" fontId="19" fillId="0" borderId="4" xfId="0" applyNumberFormat="1" applyFont="1" applyBorder="1" applyAlignment="1" applyProtection="1">
      <alignment horizontal="right" vertical="center"/>
      <protection locked="0"/>
    </xf>
    <xf numFmtId="164" fontId="19" fillId="6" borderId="1" xfId="0" applyNumberFormat="1" applyFont="1" applyFill="1" applyBorder="1" applyAlignment="1">
      <alignment horizontal="center" vertical="center"/>
    </xf>
    <xf numFmtId="0" fontId="19" fillId="6" borderId="1" xfId="0" applyFont="1" applyFill="1" applyBorder="1"/>
    <xf numFmtId="0" fontId="20" fillId="0" borderId="4" xfId="0" applyFont="1" applyBorder="1" applyAlignment="1">
      <alignment horizontal="right"/>
    </xf>
    <xf numFmtId="0" fontId="19" fillId="0" borderId="1" xfId="0" applyFont="1" applyBorder="1"/>
    <xf numFmtId="4" fontId="19" fillId="6" borderId="1" xfId="0" applyNumberFormat="1" applyFont="1" applyFill="1" applyBorder="1" applyAlignment="1">
      <alignment horizontal="right" vertical="center"/>
    </xf>
    <xf numFmtId="4" fontId="19" fillId="6" borderId="4" xfId="0" applyNumberFormat="1" applyFont="1" applyFill="1" applyBorder="1" applyAlignment="1">
      <alignment horizontal="right" vertical="center"/>
    </xf>
    <xf numFmtId="164" fontId="19" fillId="6" borderId="1" xfId="0" applyNumberFormat="1" applyFont="1" applyFill="1" applyBorder="1" applyAlignment="1">
      <alignment horizontal="center"/>
    </xf>
    <xf numFmtId="164" fontId="19" fillId="0" borderId="0" xfId="0" applyNumberFormat="1" applyFont="1" applyAlignment="1">
      <alignment horizontal="center"/>
    </xf>
    <xf numFmtId="0" fontId="18" fillId="7" borderId="0" xfId="0" applyFont="1" applyFill="1" applyProtection="1">
      <protection locked="0"/>
    </xf>
    <xf numFmtId="0" fontId="19" fillId="0" borderId="1" xfId="0" applyFont="1" applyBorder="1" applyProtection="1">
      <protection locked="0"/>
    </xf>
    <xf numFmtId="1" fontId="19" fillId="0" borderId="1" xfId="0" applyNumberFormat="1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>
      <alignment horizontal="center"/>
    </xf>
    <xf numFmtId="0" fontId="20" fillId="0" borderId="3" xfId="0" applyFont="1" applyBorder="1" applyAlignment="1">
      <alignment horizontal="right"/>
    </xf>
    <xf numFmtId="0" fontId="18" fillId="2" borderId="1" xfId="0" applyFont="1" applyFill="1" applyBorder="1" applyAlignment="1">
      <alignment wrapText="1"/>
    </xf>
    <xf numFmtId="4" fontId="18" fillId="2" borderId="1" xfId="0" applyNumberFormat="1" applyFont="1" applyFill="1" applyBorder="1" applyAlignment="1">
      <alignment horizontal="right" vertical="center"/>
    </xf>
    <xf numFmtId="164" fontId="19" fillId="2" borderId="1" xfId="0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right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4" fontId="19" fillId="0" borderId="2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right"/>
    </xf>
    <xf numFmtId="4" fontId="19" fillId="4" borderId="2" xfId="0" applyNumberFormat="1" applyFont="1" applyFill="1" applyBorder="1" applyAlignment="1">
      <alignment horizontal="right" vertical="center"/>
    </xf>
    <xf numFmtId="4" fontId="19" fillId="0" borderId="14" xfId="0" applyNumberFormat="1" applyFont="1" applyBorder="1" applyAlignment="1">
      <alignment horizontal="right" vertical="center"/>
    </xf>
    <xf numFmtId="4" fontId="19" fillId="0" borderId="15" xfId="0" applyNumberFormat="1" applyFont="1" applyBorder="1" applyAlignment="1">
      <alignment horizontal="right" vertical="center"/>
    </xf>
    <xf numFmtId="4" fontId="19" fillId="0" borderId="2" xfId="0" applyNumberFormat="1" applyFont="1" applyBorder="1" applyAlignment="1">
      <alignment horizontal="right" vertical="center"/>
    </xf>
    <xf numFmtId="4" fontId="19" fillId="6" borderId="2" xfId="0" applyNumberFormat="1" applyFont="1" applyFill="1" applyBorder="1" applyAlignment="1">
      <alignment horizontal="right" vertical="center"/>
    </xf>
    <xf numFmtId="4" fontId="19" fillId="0" borderId="3" xfId="0" applyNumberFormat="1" applyFont="1" applyBorder="1" applyAlignment="1">
      <alignment horizontal="right" vertical="center"/>
    </xf>
    <xf numFmtId="4" fontId="18" fillId="2" borderId="2" xfId="0" applyNumberFormat="1" applyFont="1" applyFill="1" applyBorder="1" applyAlignment="1">
      <alignment horizontal="right" vertical="center"/>
    </xf>
    <xf numFmtId="2" fontId="12" fillId="0" borderId="32" xfId="0" applyNumberFormat="1" applyFont="1" applyBorder="1" applyAlignment="1" applyProtection="1">
      <alignment vertical="center"/>
      <protection locked="0"/>
    </xf>
    <xf numFmtId="4" fontId="12" fillId="0" borderId="39" xfId="0" applyNumberFormat="1" applyFont="1" applyBorder="1" applyAlignment="1" applyProtection="1">
      <alignment vertical="center"/>
      <protection locked="0"/>
    </xf>
    <xf numFmtId="2" fontId="12" fillId="0" borderId="36" xfId="0" applyNumberFormat="1" applyFont="1" applyBorder="1" applyAlignment="1" applyProtection="1">
      <alignment vertical="center"/>
      <protection locked="0"/>
    </xf>
    <xf numFmtId="4" fontId="12" fillId="0" borderId="30" xfId="0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12" fillId="6" borderId="1" xfId="0" applyFont="1" applyFill="1" applyBorder="1" applyAlignment="1" applyProtection="1">
      <alignment vertical="center" wrapText="1"/>
      <protection locked="0"/>
    </xf>
    <xf numFmtId="0" fontId="12" fillId="6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/>
    </xf>
    <xf numFmtId="0" fontId="12" fillId="4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4" fontId="13" fillId="6" borderId="1" xfId="0" applyNumberFormat="1" applyFont="1" applyFill="1" applyBorder="1" applyAlignment="1">
      <alignment horizontal="right" vertical="center"/>
    </xf>
    <xf numFmtId="4" fontId="13" fillId="4" borderId="1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2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2" fillId="4" borderId="10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2" fillId="4" borderId="6" xfId="0" applyFont="1" applyFill="1" applyBorder="1" applyAlignment="1">
      <alignment horizontal="left" vertical="center" wrapText="1"/>
    </xf>
    <xf numFmtId="2" fontId="13" fillId="7" borderId="11" xfId="0" applyNumberFormat="1" applyFont="1" applyFill="1" applyBorder="1" applyAlignment="1">
      <alignment vertical="center"/>
    </xf>
    <xf numFmtId="0" fontId="12" fillId="0" borderId="17" xfId="0" applyFont="1" applyBorder="1" applyAlignment="1" applyProtection="1">
      <alignment vertical="center" wrapText="1"/>
      <protection locked="0"/>
    </xf>
    <xf numFmtId="4" fontId="13" fillId="4" borderId="12" xfId="0" applyNumberFormat="1" applyFont="1" applyFill="1" applyBorder="1" applyAlignment="1">
      <alignment horizontal="right" vertical="center"/>
    </xf>
    <xf numFmtId="0" fontId="24" fillId="0" borderId="0" xfId="0" applyFont="1"/>
    <xf numFmtId="0" fontId="21" fillId="0" borderId="0" xfId="0" applyFont="1" applyAlignment="1">
      <alignment horizontal="right"/>
    </xf>
    <xf numFmtId="4" fontId="12" fillId="0" borderId="1" xfId="0" applyNumberFormat="1" applyFont="1" applyBorder="1" applyAlignment="1" applyProtection="1">
      <alignment vertical="center" wrapText="1"/>
      <protection locked="0"/>
    </xf>
    <xf numFmtId="0" fontId="12" fillId="7" borderId="40" xfId="0" applyFont="1" applyFill="1" applyBorder="1" applyAlignment="1">
      <alignment vertical="center" wrapText="1"/>
    </xf>
    <xf numFmtId="0" fontId="12" fillId="7" borderId="41" xfId="0" applyFont="1" applyFill="1" applyBorder="1" applyAlignment="1">
      <alignment vertical="center" wrapText="1"/>
    </xf>
    <xf numFmtId="2" fontId="13" fillId="7" borderId="7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5" fillId="0" borderId="3" xfId="0" applyFont="1" applyBorder="1" applyAlignment="1">
      <alignment horizontal="center"/>
    </xf>
    <xf numFmtId="0" fontId="19" fillId="3" borderId="2" xfId="0" applyFont="1" applyFill="1" applyBorder="1" applyAlignment="1" applyProtection="1">
      <alignment horizontal="left" vertical="center"/>
      <protection locked="0"/>
    </xf>
    <xf numFmtId="0" fontId="19" fillId="3" borderId="3" xfId="0" applyFont="1" applyFill="1" applyBorder="1" applyAlignment="1" applyProtection="1">
      <alignment horizontal="left" vertical="center"/>
      <protection locked="0"/>
    </xf>
    <xf numFmtId="0" fontId="19" fillId="3" borderId="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9" borderId="1" xfId="0" applyFont="1" applyFill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/>
    </xf>
    <xf numFmtId="2" fontId="18" fillId="9" borderId="35" xfId="0" applyNumberFormat="1" applyFont="1" applyFill="1" applyBorder="1" applyAlignment="1">
      <alignment horizontal="center" vertical="center" wrapText="1"/>
    </xf>
    <xf numFmtId="2" fontId="18" fillId="9" borderId="19" xfId="0" applyNumberFormat="1" applyFont="1" applyFill="1" applyBorder="1" applyAlignment="1">
      <alignment horizontal="center" vertical="center" wrapText="1"/>
    </xf>
    <xf numFmtId="2" fontId="18" fillId="9" borderId="17" xfId="0" applyNumberFormat="1" applyFont="1" applyFill="1" applyBorder="1" applyAlignment="1">
      <alignment horizontal="center" vertical="center" wrapText="1"/>
    </xf>
    <xf numFmtId="0" fontId="18" fillId="0" borderId="34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0" borderId="2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/>
    </xf>
    <xf numFmtId="2" fontId="11" fillId="9" borderId="35" xfId="0" applyNumberFormat="1" applyFont="1" applyFill="1" applyBorder="1" applyAlignment="1">
      <alignment horizontal="center" vertical="center" wrapText="1"/>
    </xf>
    <xf numFmtId="2" fontId="11" fillId="9" borderId="19" xfId="0" applyNumberFormat="1" applyFont="1" applyFill="1" applyBorder="1" applyAlignment="1">
      <alignment horizontal="center" vertical="center" wrapText="1"/>
    </xf>
    <xf numFmtId="2" fontId="11" fillId="9" borderId="1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34" xfId="0" applyFont="1" applyBorder="1" applyAlignment="1">
      <alignment horizontal="center"/>
    </xf>
    <xf numFmtId="0" fontId="12" fillId="3" borderId="2" xfId="0" applyFont="1" applyFill="1" applyBorder="1" applyAlignment="1" applyProtection="1">
      <alignment horizontal="left" vertical="center"/>
      <protection locked="0"/>
    </xf>
    <xf numFmtId="0" fontId="12" fillId="3" borderId="3" xfId="0" applyFont="1" applyFill="1" applyBorder="1" applyAlignment="1" applyProtection="1">
      <alignment horizontal="left" vertical="center"/>
      <protection locked="0"/>
    </xf>
    <xf numFmtId="0" fontId="12" fillId="3" borderId="4" xfId="0" applyFont="1" applyFill="1" applyBorder="1" applyAlignment="1" applyProtection="1">
      <alignment horizontal="left" vertical="center"/>
      <protection locked="0"/>
    </xf>
    <xf numFmtId="0" fontId="13" fillId="7" borderId="10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3" fillId="7" borderId="37" xfId="0" applyFont="1" applyFill="1" applyBorder="1" applyAlignment="1">
      <alignment horizontal="center" vertical="center"/>
    </xf>
    <xf numFmtId="0" fontId="13" fillId="7" borderId="38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13" fillId="0" borderId="0" xfId="0" applyFont="1" applyAlignment="1" applyProtection="1">
      <alignment horizontal="center"/>
      <protection locked="0"/>
    </xf>
    <xf numFmtId="0" fontId="13" fillId="0" borderId="34" xfId="0" applyFont="1" applyBorder="1" applyAlignment="1" applyProtection="1">
      <alignment horizontal="center"/>
      <protection locked="0"/>
    </xf>
    <xf numFmtId="0" fontId="19" fillId="3" borderId="2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4" borderId="42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6" tint="0.59999389629810485"/>
    <pageSetUpPr fitToPage="1"/>
  </sheetPr>
  <dimension ref="A1:I67"/>
  <sheetViews>
    <sheetView tabSelected="1" zoomScaleNormal="100" workbookViewId="0">
      <selection activeCell="B4" sqref="B4:G4"/>
    </sheetView>
  </sheetViews>
  <sheetFormatPr baseColWidth="10" defaultRowHeight="15" x14ac:dyDescent="0.25"/>
  <cols>
    <col min="1" max="1" width="14.85546875" customWidth="1"/>
    <col min="2" max="2" width="34.85546875" customWidth="1"/>
    <col min="3" max="5" width="16.7109375" customWidth="1"/>
    <col min="6" max="6" width="12.7109375" style="4" customWidth="1"/>
    <col min="7" max="7" width="55.5703125" style="3" customWidth="1"/>
    <col min="8" max="8" width="11.42578125" customWidth="1"/>
  </cols>
  <sheetData>
    <row r="1" spans="1:7" ht="22.5" x14ac:dyDescent="0.25">
      <c r="A1" s="8" t="s">
        <v>31</v>
      </c>
      <c r="B1" s="222" t="s">
        <v>103</v>
      </c>
      <c r="C1" s="222"/>
      <c r="D1" s="222"/>
      <c r="E1" s="222"/>
      <c r="F1" s="222"/>
      <c r="G1" s="222"/>
    </row>
    <row r="2" spans="1:7" ht="15" customHeight="1" x14ac:dyDescent="0.25">
      <c r="A2" s="8" t="s">
        <v>18</v>
      </c>
      <c r="B2" s="223" t="s">
        <v>94</v>
      </c>
      <c r="C2" s="224"/>
      <c r="D2" s="224"/>
      <c r="E2" s="224"/>
      <c r="F2" s="224"/>
      <c r="G2" s="225"/>
    </row>
    <row r="3" spans="1:7" ht="34.5" customHeight="1" x14ac:dyDescent="0.25">
      <c r="A3" s="9" t="s">
        <v>26</v>
      </c>
      <c r="B3" s="223" t="s">
        <v>76</v>
      </c>
      <c r="C3" s="224"/>
      <c r="D3" s="224"/>
      <c r="E3" s="224"/>
      <c r="F3" s="224"/>
      <c r="G3" s="225"/>
    </row>
    <row r="4" spans="1:7" ht="29.45" customHeight="1" x14ac:dyDescent="0.25">
      <c r="A4" s="11" t="s">
        <v>44</v>
      </c>
      <c r="B4" s="229" t="str">
        <f>"Auswahlfeld JA (für dieses Vorhaben wird erstmalig bei MA 13 angesucht) oder Nein (für dieses Vorhaben wird jährlich bei der MA 13 angesucht). Bei Erstansuchen (Auswahl: Ja) müssen die Spalten ""Ist "&amp;C18-2&amp;"/"&amp;C18-1&amp;""", ""Plan/Ist "&amp;C18-1&amp;"/"&amp;C18&amp;""" im Finanzplan, sowie die Spalten """&amp;C18-1&amp;"/"&amp;D18-1&amp;" (Vorjahr)"" in der Personalübersicht (Fp) nicht befüllt werden. Als Abweichungsbegründung ist Erstansuchen anzugeben."</f>
        <v>Auswahlfeld JA (für dieses Vorhaben wird erstmalig bei MA 13 angesucht) oder Nein (für dieses Vorhaben wird jährlich bei der MA 13 angesucht). Bei Erstansuchen (Auswahl: Ja) müssen die Spalten "Ist 2024/2025", "Plan/Ist 2025/2026" im Finanzplan, sowie die Spalten "2025/2026 (Vorjahr)" in der Personalübersicht (Fp) nicht befüllt werden. Als Abweichungsbegründung ist Erstansuchen anzugeben.</v>
      </c>
      <c r="C4" s="229"/>
      <c r="D4" s="229"/>
      <c r="E4" s="229"/>
      <c r="F4" s="229"/>
      <c r="G4" s="229"/>
    </row>
    <row r="5" spans="1:7" x14ac:dyDescent="0.25">
      <c r="A5" s="10" t="s">
        <v>19</v>
      </c>
      <c r="B5" s="222" t="str">
        <f>"Nachvollziehbare Begründungen sind in jenen Ausgaben- und Einnahmenfeldern anzuführen, in denen die Abweichung zum Plan/Ist-Wert "&amp;C18-1&amp;"/"&amp;C18&amp;" über 2% UND EUR 1.000,-- liegt."</f>
        <v>Nachvollziehbare Begründungen sind in jenen Ausgaben- und Einnahmenfeldern anzuführen, in denen die Abweichung zum Plan/Ist-Wert 2025/2026 über 2% UND EUR 1.000,-- liegt.</v>
      </c>
      <c r="C5" s="222"/>
      <c r="D5" s="222"/>
      <c r="E5" s="222"/>
      <c r="F5" s="222"/>
      <c r="G5" s="222"/>
    </row>
    <row r="6" spans="1:7" s="12" customFormat="1" ht="12.6" customHeight="1" x14ac:dyDescent="0.2">
      <c r="A6" s="10" t="s">
        <v>101</v>
      </c>
      <c r="B6" s="223" t="s">
        <v>102</v>
      </c>
      <c r="C6" s="224"/>
      <c r="D6" s="224"/>
      <c r="E6" s="224"/>
      <c r="F6" s="224"/>
      <c r="G6" s="224"/>
    </row>
    <row r="7" spans="1:7" x14ac:dyDescent="0.25">
      <c r="A7" s="10" t="s">
        <v>20</v>
      </c>
      <c r="B7" s="222" t="s">
        <v>88</v>
      </c>
      <c r="C7" s="222"/>
      <c r="D7" s="222"/>
      <c r="E7" s="222"/>
      <c r="F7" s="222"/>
      <c r="G7" s="222"/>
    </row>
    <row r="8" spans="1:7" x14ac:dyDescent="0.25">
      <c r="A8" s="11" t="s">
        <v>21</v>
      </c>
      <c r="B8" s="222" t="s">
        <v>57</v>
      </c>
      <c r="C8" s="222"/>
      <c r="D8" s="222"/>
      <c r="E8" s="222"/>
      <c r="F8" s="222"/>
      <c r="G8" s="222"/>
    </row>
    <row r="9" spans="1:7" ht="35.25" customHeight="1" x14ac:dyDescent="0.25">
      <c r="A9" s="11" t="s">
        <v>22</v>
      </c>
      <c r="B9" s="226" t="str">
        <f>"Die Personalkosten Plan "&amp;C17&amp;" werden aus der Personalübersicht (Fp) übernommen. Die Personalkosten Ist "&amp;C18-2&amp;"/"&amp;C18-1&amp;" müssen im Finanzplan eingegeben werden.
Die detaillierten Personalkosten Ist "&amp;C18-2&amp;"/"&amp;C18-1&amp;" sind in der Personalübersicht (Fb) vollständig auszufüllen. "</f>
        <v xml:space="preserve">Die Personalkosten Plan 2026/2027 werden aus der Personalübersicht (Fp) übernommen. Die Personalkosten Ist 2024/2025 müssen im Finanzplan eingegeben werden.
Die detaillierten Personalkosten Ist 2024/2025 sind in der Personalübersicht (Fb) vollständig auszufüllen. </v>
      </c>
      <c r="C9" s="227"/>
      <c r="D9" s="227"/>
      <c r="E9" s="227"/>
      <c r="F9" s="227"/>
      <c r="G9" s="228"/>
    </row>
    <row r="10" spans="1:7" x14ac:dyDescent="0.25">
      <c r="A10" s="11" t="s">
        <v>56</v>
      </c>
      <c r="B10" s="222" t="s">
        <v>93</v>
      </c>
      <c r="C10" s="222"/>
      <c r="D10" s="222"/>
      <c r="E10" s="222"/>
      <c r="F10" s="222"/>
      <c r="G10" s="222"/>
    </row>
    <row r="11" spans="1:7" ht="27.6" customHeight="1" x14ac:dyDescent="0.25">
      <c r="A11" s="11" t="s">
        <v>116</v>
      </c>
      <c r="B11" s="223" t="s">
        <v>117</v>
      </c>
      <c r="C11" s="224"/>
      <c r="D11" s="224"/>
      <c r="E11" s="224"/>
      <c r="F11" s="224"/>
      <c r="G11" s="225"/>
    </row>
    <row r="12" spans="1:7" ht="24" customHeight="1" x14ac:dyDescent="0.25">
      <c r="A12" s="11" t="s">
        <v>58</v>
      </c>
      <c r="B12" s="226" t="s">
        <v>59</v>
      </c>
      <c r="C12" s="227"/>
      <c r="D12" s="227"/>
      <c r="E12" s="227"/>
      <c r="F12" s="227"/>
      <c r="G12" s="228"/>
    </row>
    <row r="13" spans="1:7" s="101" customFormat="1" ht="12.75" x14ac:dyDescent="0.2">
      <c r="A13" s="213" t="s">
        <v>31</v>
      </c>
      <c r="B13" s="213"/>
      <c r="C13" s="210" t="s">
        <v>42</v>
      </c>
      <c r="D13" s="211"/>
      <c r="E13" s="211"/>
      <c r="F13" s="211"/>
      <c r="G13" s="212"/>
    </row>
    <row r="14" spans="1:7" s="101" customFormat="1" ht="12.75" x14ac:dyDescent="0.2">
      <c r="A14" s="213" t="s">
        <v>11</v>
      </c>
      <c r="B14" s="213"/>
      <c r="C14" s="210" t="s">
        <v>62</v>
      </c>
      <c r="D14" s="211"/>
      <c r="E14" s="211"/>
      <c r="F14" s="211"/>
      <c r="G14" s="212"/>
    </row>
    <row r="15" spans="1:7" s="101" customFormat="1" ht="12.75" x14ac:dyDescent="0.2">
      <c r="A15" s="215" t="s">
        <v>26</v>
      </c>
      <c r="B15" s="216"/>
      <c r="C15" s="210" t="s">
        <v>27</v>
      </c>
      <c r="D15" s="211"/>
      <c r="E15" s="211"/>
      <c r="F15" s="211"/>
      <c r="G15" s="212"/>
    </row>
    <row r="16" spans="1:7" s="101" customFormat="1" ht="12.75" x14ac:dyDescent="0.2">
      <c r="A16" s="217" t="s">
        <v>44</v>
      </c>
      <c r="B16" s="221" t="s">
        <v>44</v>
      </c>
      <c r="C16" s="102" t="s">
        <v>46</v>
      </c>
      <c r="D16" s="103"/>
      <c r="E16" s="103"/>
      <c r="F16" s="103"/>
      <c r="G16" s="104"/>
    </row>
    <row r="17" spans="1:8" s="101" customFormat="1" ht="12.75" x14ac:dyDescent="0.2">
      <c r="A17" s="217" t="s">
        <v>53</v>
      </c>
      <c r="B17" s="217"/>
      <c r="C17" s="102" t="s">
        <v>109</v>
      </c>
      <c r="D17" s="103"/>
      <c r="E17" s="105"/>
      <c r="F17" s="105"/>
      <c r="G17" s="106"/>
    </row>
    <row r="18" spans="1:8" s="101" customFormat="1" ht="12.75" x14ac:dyDescent="0.2">
      <c r="A18" s="107"/>
      <c r="B18" s="107"/>
      <c r="C18" s="208">
        <f>VALUE(MID(C17,1,4))</f>
        <v>2026</v>
      </c>
      <c r="D18" s="209">
        <f>VALUE(MID(C17,6,4))</f>
        <v>2027</v>
      </c>
      <c r="E18" s="108"/>
      <c r="F18" s="109"/>
      <c r="G18" s="110"/>
      <c r="H18" s="107"/>
    </row>
    <row r="19" spans="1:8" s="101" customFormat="1" ht="28.5" customHeight="1" x14ac:dyDescent="0.2">
      <c r="A19" s="107"/>
      <c r="B19" s="107"/>
      <c r="C19" s="111" t="str">
        <f>"Ist "&amp;C18-2&amp;"/"&amp;D18-2</f>
        <v>Ist 2024/2025</v>
      </c>
      <c r="D19" s="112" t="str">
        <f>IF(ISBLANK(D20),'|'!B68,D20&amp;C18-1&amp;"/"&amp;D18-1)</f>
        <v>Auswählen ↓</v>
      </c>
      <c r="E19" s="111" t="str">
        <f>"Plan "&amp;C18&amp;"/"&amp;D18</f>
        <v>Plan 2026/2027</v>
      </c>
      <c r="F19" s="111" t="s">
        <v>16</v>
      </c>
      <c r="G19" s="113" t="str">
        <f>"Begründung (wenn Abweichung gegenüber "&amp;D19&amp;" über 2% und EUR 1.000,-- ist)"</f>
        <v>Begründung (wenn Abweichung gegenüber Auswählen ↓ über 2% und EUR 1.000,-- ist)</v>
      </c>
      <c r="H19" s="107"/>
    </row>
    <row r="20" spans="1:8" s="101" customFormat="1" ht="12.75" x14ac:dyDescent="0.2">
      <c r="A20" s="107"/>
      <c r="B20" s="114" t="s">
        <v>1</v>
      </c>
      <c r="C20" s="107"/>
      <c r="D20" s="115"/>
      <c r="E20" s="107"/>
      <c r="F20" s="116"/>
      <c r="G20" s="110"/>
      <c r="H20" s="107"/>
    </row>
    <row r="21" spans="1:8" s="101" customFormat="1" ht="15" customHeight="1" x14ac:dyDescent="0.2">
      <c r="A21" s="117" t="s">
        <v>12</v>
      </c>
      <c r="B21" s="118" t="s">
        <v>0</v>
      </c>
      <c r="C21" s="119">
        <v>49550</v>
      </c>
      <c r="D21" s="120">
        <v>51530</v>
      </c>
      <c r="E21" s="119">
        <v>71530</v>
      </c>
      <c r="F21" s="121">
        <f>IF(OR(D21=0,E21=0),"-",E21/D21*100-100)</f>
        <v>38.812342324859316</v>
      </c>
      <c r="G21" s="122" t="s">
        <v>24</v>
      </c>
      <c r="H21" s="107"/>
    </row>
    <row r="22" spans="1:8" s="101" customFormat="1" ht="12.75" x14ac:dyDescent="0.2">
      <c r="A22" s="107"/>
      <c r="B22" s="107"/>
      <c r="C22" s="123"/>
      <c r="D22" s="124"/>
      <c r="E22" s="123"/>
      <c r="F22" s="125"/>
      <c r="G22" s="110" t="str">
        <f>IF(ISBLANK(E22),"",IF(AND(OR(F22&gt;=2,F22&lt;=-2),OR((D22-E22)&gt;=1000,(D22-E22)&lt;=-1000)),"Bitte Begründung in dieser Zelle angeben",""))</f>
        <v/>
      </c>
      <c r="H22" s="107"/>
    </row>
    <row r="23" spans="1:8" s="101" customFormat="1" ht="12.75" x14ac:dyDescent="0.2">
      <c r="A23" s="126"/>
      <c r="B23" s="114" t="s">
        <v>4</v>
      </c>
      <c r="C23" s="123"/>
      <c r="D23" s="127"/>
      <c r="E23" s="123"/>
      <c r="F23" s="125"/>
      <c r="G23" s="110" t="str">
        <f>IF(ISBLANK(E23),"",IF(AND(OR(F23&gt;=2,F23&lt;=-2),OR((D23-E23)&gt;=1000,(D23-E23)&lt;=-1000)),"Bitte Begründung in dieser Zelle angeben",""))</f>
        <v/>
      </c>
      <c r="H23" s="107"/>
    </row>
    <row r="24" spans="1:8" s="101" customFormat="1" ht="12.75" x14ac:dyDescent="0.2">
      <c r="A24" s="117" t="s">
        <v>12</v>
      </c>
      <c r="B24" s="128" t="s">
        <v>0</v>
      </c>
      <c r="C24" s="119">
        <v>285000</v>
      </c>
      <c r="D24" s="129">
        <v>286000</v>
      </c>
      <c r="E24" s="130">
        <v>290000</v>
      </c>
      <c r="F24" s="121">
        <f>IF(OR(D24=0,E24=0),"-",E24/D24*100-100)</f>
        <v>1.3986013986014001</v>
      </c>
      <c r="G24" s="131"/>
      <c r="H24" s="107"/>
    </row>
    <row r="25" spans="1:8" s="101" customFormat="1" ht="12.75" x14ac:dyDescent="0.2">
      <c r="A25" s="107"/>
      <c r="B25" s="107"/>
      <c r="C25" s="123"/>
      <c r="D25" s="124"/>
      <c r="E25" s="123"/>
      <c r="F25" s="132"/>
      <c r="G25" s="110" t="str">
        <f>IF(ISBLANK(E25),"",IF(AND(OR(F25&gt;=2,F25&lt;=-2),OR((D25-E25)&gt;=1000,(D25-E25)&lt;=-1000)),"Bitte Begründung in dieser Zelle angeben",""))</f>
        <v/>
      </c>
      <c r="H25" s="107"/>
    </row>
    <row r="26" spans="1:8" s="101" customFormat="1" ht="12.75" x14ac:dyDescent="0.2">
      <c r="A26" s="107"/>
      <c r="B26" s="114" t="s">
        <v>5</v>
      </c>
      <c r="C26" s="123"/>
      <c r="D26" s="127"/>
      <c r="E26" s="123"/>
      <c r="F26" s="132"/>
      <c r="G26" s="110" t="str">
        <f>IF(ISBLANK(E26),"",IF(AND(OR(F26&gt;=2,F26&lt;=-2),OR((D26-E26)&gt;=1000,(D26-E26)&lt;=-1000)),"Bitte Begründung in dieser Zelle angeben",""))</f>
        <v/>
      </c>
      <c r="H26" s="107"/>
    </row>
    <row r="27" spans="1:8" s="101" customFormat="1" ht="12.75" x14ac:dyDescent="0.2">
      <c r="A27" s="107"/>
      <c r="B27" s="128" t="s">
        <v>6</v>
      </c>
      <c r="C27" s="130">
        <f>C21+C24</f>
        <v>334550</v>
      </c>
      <c r="D27" s="129">
        <v>337530</v>
      </c>
      <c r="E27" s="130">
        <f>E21+E24</f>
        <v>361530</v>
      </c>
      <c r="F27" s="121">
        <f>IF(OR(D27=0,E27=0),"-",E27/D27*100-100)</f>
        <v>7.1104790685272405</v>
      </c>
      <c r="G27" s="133"/>
      <c r="H27" s="107"/>
    </row>
    <row r="28" spans="1:8" s="101" customFormat="1" ht="12.75" x14ac:dyDescent="0.2">
      <c r="A28" s="107"/>
      <c r="B28" s="107"/>
      <c r="C28" s="123"/>
      <c r="D28" s="124"/>
      <c r="E28" s="123"/>
      <c r="F28" s="125"/>
      <c r="G28" s="110"/>
      <c r="H28" s="107"/>
    </row>
    <row r="29" spans="1:8" s="101" customFormat="1" ht="12.75" x14ac:dyDescent="0.2">
      <c r="A29" s="107"/>
      <c r="B29" s="107"/>
      <c r="C29" s="123"/>
      <c r="D29" s="134"/>
      <c r="E29" s="123"/>
      <c r="F29" s="125"/>
      <c r="G29" s="110" t="str">
        <f>IF(ISBLANK(E29),"",IF(AND(OR(F29&gt;=2,F29&lt;=-2),OR((D29-E29)&gt;=1000,(D29-E29)&lt;=-1000)),"Bitte Begründung in dieser Zelle angeben",""))</f>
        <v/>
      </c>
      <c r="H29" s="107"/>
    </row>
    <row r="30" spans="1:8" s="101" customFormat="1" ht="12.75" x14ac:dyDescent="0.2">
      <c r="A30" s="107"/>
      <c r="B30" s="114" t="s">
        <v>38</v>
      </c>
      <c r="C30" s="123"/>
      <c r="D30" s="127"/>
      <c r="E30" s="123"/>
      <c r="F30" s="125"/>
      <c r="G30" s="110" t="str">
        <f>IF(ISBLANK(E30),"",IF(AND(OR(F30&gt;=2,F30&lt;=-2),OR((D30-E30)&gt;=1000,(D30-E30)&lt;=-1000)),"Bitte Begründung in dieser Zelle angeben",""))</f>
        <v/>
      </c>
      <c r="H30" s="107"/>
    </row>
    <row r="31" spans="1:8" s="101" customFormat="1" ht="38.25" x14ac:dyDescent="0.2">
      <c r="A31" s="218" t="s">
        <v>13</v>
      </c>
      <c r="B31" s="135" t="s">
        <v>60</v>
      </c>
      <c r="C31" s="136">
        <v>40000</v>
      </c>
      <c r="D31" s="137">
        <v>50000</v>
      </c>
      <c r="E31" s="136">
        <v>50000</v>
      </c>
      <c r="F31" s="138">
        <f>IF(OR(D31=0,E31=0),"-",E31/D31*100-100)</f>
        <v>0</v>
      </c>
      <c r="G31" s="122"/>
      <c r="H31" s="107"/>
    </row>
    <row r="32" spans="1:8" s="101" customFormat="1" ht="12.75" x14ac:dyDescent="0.2">
      <c r="A32" s="219"/>
      <c r="B32" s="139" t="s">
        <v>7</v>
      </c>
      <c r="C32" s="136">
        <v>35000</v>
      </c>
      <c r="D32" s="137">
        <v>39000</v>
      </c>
      <c r="E32" s="136">
        <v>40000</v>
      </c>
      <c r="F32" s="138">
        <f t="shared" ref="F32:F37" si="0">IF(OR(D32=0,E32=0),"-",E32/D32*100-100)</f>
        <v>2.564102564102555</v>
      </c>
      <c r="G32" s="122"/>
      <c r="H32" s="107"/>
    </row>
    <row r="33" spans="1:9" s="101" customFormat="1" ht="12.75" x14ac:dyDescent="0.2">
      <c r="A33" s="219"/>
      <c r="B33" s="139" t="s">
        <v>8</v>
      </c>
      <c r="C33" s="136">
        <v>18000</v>
      </c>
      <c r="D33" s="137">
        <v>18000</v>
      </c>
      <c r="E33" s="136">
        <v>20000</v>
      </c>
      <c r="F33" s="138">
        <f t="shared" si="0"/>
        <v>11.111111111111114</v>
      </c>
      <c r="G33" s="122" t="s">
        <v>95</v>
      </c>
      <c r="H33" s="107"/>
    </row>
    <row r="34" spans="1:9" s="101" customFormat="1" ht="12.75" x14ac:dyDescent="0.2">
      <c r="A34" s="219"/>
      <c r="B34" s="139" t="s">
        <v>61</v>
      </c>
      <c r="C34" s="136">
        <v>0</v>
      </c>
      <c r="D34" s="137">
        <v>8.1</v>
      </c>
      <c r="E34" s="136">
        <v>10</v>
      </c>
      <c r="F34" s="138">
        <f t="shared" si="0"/>
        <v>23.456790123456813</v>
      </c>
      <c r="G34" s="122"/>
      <c r="H34" s="107"/>
    </row>
    <row r="35" spans="1:9" s="101" customFormat="1" ht="25.5" x14ac:dyDescent="0.2">
      <c r="A35" s="219"/>
      <c r="B35" s="135" t="s">
        <v>83</v>
      </c>
      <c r="C35" s="119"/>
      <c r="D35" s="140"/>
      <c r="E35" s="119"/>
      <c r="F35" s="138" t="str">
        <f t="shared" si="0"/>
        <v>-</v>
      </c>
      <c r="G35" s="122" t="str">
        <f>IF(ISBLANK(E35),"",IF(AND(OR(F35&gt;=2,F35&lt;=-2),OR((D35-E35)&gt;=100,(D35-E35)&lt;=-100)),"Bitte Begründung in dieser Zelle angeben",""))</f>
        <v/>
      </c>
      <c r="H35" s="107"/>
    </row>
    <row r="36" spans="1:9" s="101" customFormat="1" ht="12.75" x14ac:dyDescent="0.2">
      <c r="A36" s="219"/>
      <c r="B36" s="139" t="s">
        <v>63</v>
      </c>
      <c r="C36" s="119"/>
      <c r="D36" s="140"/>
      <c r="E36" s="119"/>
      <c r="F36" s="138" t="str">
        <f t="shared" si="0"/>
        <v>-</v>
      </c>
      <c r="G36" s="122" t="str">
        <f>IF(ISBLANK(E36),"",IF(AND(OR(F36&gt;=2,F36&lt;=-2),OR((D36-E36)&gt;=100,(D36-E36)&lt;=-100)),"Bitte Begründung in dieser Zelle angeben",""))</f>
        <v/>
      </c>
      <c r="H36" s="107"/>
    </row>
    <row r="37" spans="1:9" s="101" customFormat="1" ht="12.75" x14ac:dyDescent="0.2">
      <c r="A37" s="219"/>
      <c r="B37" s="141"/>
      <c r="C37" s="119"/>
      <c r="D37" s="140"/>
      <c r="E37" s="119"/>
      <c r="F37" s="138" t="str">
        <f t="shared" si="0"/>
        <v>-</v>
      </c>
      <c r="G37" s="122" t="str">
        <f>IF(ISBLANK(E37),"",IF(AND(OR(F37&gt;=2,F37&lt;=-2),OR((D37-E37)&gt;=100,(D37-E37)&lt;=-100)),"Bitte Begründung in dieser Zelle angeben",""))</f>
        <v/>
      </c>
      <c r="H37" s="107"/>
    </row>
    <row r="38" spans="1:9" s="101" customFormat="1" ht="12.75" x14ac:dyDescent="0.2">
      <c r="A38" s="220"/>
      <c r="B38" s="139" t="s">
        <v>6</v>
      </c>
      <c r="C38" s="142">
        <f>SUM(C31:C37)</f>
        <v>93000</v>
      </c>
      <c r="D38" s="143">
        <f>SUM(D31:D37)</f>
        <v>107008.1</v>
      </c>
      <c r="E38" s="142">
        <f>SUM(E31:E37)</f>
        <v>110010</v>
      </c>
      <c r="F38" s="144"/>
      <c r="G38" s="133"/>
      <c r="H38" s="107"/>
    </row>
    <row r="39" spans="1:9" s="101" customFormat="1" ht="12.75" x14ac:dyDescent="0.2">
      <c r="A39" s="107"/>
      <c r="B39" s="107"/>
      <c r="C39" s="123"/>
      <c r="D39" s="124"/>
      <c r="E39" s="123"/>
      <c r="F39" s="145"/>
      <c r="G39" s="110"/>
      <c r="H39" s="107"/>
    </row>
    <row r="40" spans="1:9" s="101" customFormat="1" ht="12.75" x14ac:dyDescent="0.2">
      <c r="A40" s="107"/>
      <c r="B40" s="114" t="s">
        <v>39</v>
      </c>
      <c r="C40" s="123"/>
      <c r="D40" s="127"/>
      <c r="E40" s="123"/>
      <c r="F40" s="145"/>
      <c r="G40" s="110"/>
      <c r="H40" s="146" t="s">
        <v>28</v>
      </c>
      <c r="I40" s="6"/>
    </row>
    <row r="41" spans="1:9" s="101" customFormat="1" ht="12.75" x14ac:dyDescent="0.2">
      <c r="A41" s="214" t="s">
        <v>13</v>
      </c>
      <c r="B41" s="139" t="s">
        <v>15</v>
      </c>
      <c r="C41" s="119"/>
      <c r="D41" s="137">
        <v>2000</v>
      </c>
      <c r="E41" s="136">
        <v>2000</v>
      </c>
      <c r="F41" s="138">
        <f t="shared" ref="F41:F48" si="1">IF(OR(D41=0,E41=0),"-",E41/D41*100-100)</f>
        <v>0</v>
      </c>
      <c r="G41" s="122"/>
      <c r="H41" s="147" t="s">
        <v>98</v>
      </c>
    </row>
    <row r="42" spans="1:9" s="101" customFormat="1" ht="25.5" x14ac:dyDescent="0.2">
      <c r="A42" s="214"/>
      <c r="B42" s="135" t="s">
        <v>104</v>
      </c>
      <c r="C42" s="119">
        <v>7500</v>
      </c>
      <c r="D42" s="140"/>
      <c r="E42" s="136">
        <v>5000</v>
      </c>
      <c r="F42" s="138" t="str">
        <f t="shared" si="1"/>
        <v>-</v>
      </c>
      <c r="G42" s="148" t="s">
        <v>43</v>
      </c>
      <c r="H42" s="147" t="s">
        <v>97</v>
      </c>
    </row>
    <row r="43" spans="1:9" s="101" customFormat="1" ht="25.5" x14ac:dyDescent="0.2">
      <c r="A43" s="214"/>
      <c r="B43" s="135" t="s">
        <v>105</v>
      </c>
      <c r="C43" s="119"/>
      <c r="D43" s="140"/>
      <c r="E43" s="136">
        <v>4000</v>
      </c>
      <c r="F43" s="138" t="str">
        <f t="shared" si="1"/>
        <v>-</v>
      </c>
      <c r="G43" s="148" t="s">
        <v>86</v>
      </c>
      <c r="H43" s="147" t="s">
        <v>30</v>
      </c>
    </row>
    <row r="44" spans="1:9" s="101" customFormat="1" ht="12.75" x14ac:dyDescent="0.2">
      <c r="A44" s="214"/>
      <c r="B44" s="139" t="s">
        <v>106</v>
      </c>
      <c r="C44" s="119">
        <v>233000</v>
      </c>
      <c r="D44" s="149"/>
      <c r="E44" s="136"/>
      <c r="F44" s="138" t="str">
        <f t="shared" si="1"/>
        <v>-</v>
      </c>
      <c r="G44" s="148"/>
      <c r="H44" s="147"/>
    </row>
    <row r="45" spans="1:9" s="101" customFormat="1" ht="25.5" x14ac:dyDescent="0.2">
      <c r="A45" s="214"/>
      <c r="B45" s="135" t="s">
        <v>107</v>
      </c>
      <c r="C45" s="119">
        <v>1500</v>
      </c>
      <c r="D45" s="140"/>
      <c r="E45" s="119"/>
      <c r="F45" s="138" t="str">
        <f t="shared" si="1"/>
        <v>-</v>
      </c>
      <c r="G45" s="122" t="str">
        <f>IF(ISBLANK(E45),"",IF(AND(OR(F45&gt;=2,F45&lt;=-2),OR((D45-E45)&gt;=100,(D45-E45)&lt;=-100)),"Bitte Begründung in dieser Zelle angeben",""))</f>
        <v/>
      </c>
      <c r="H45" s="147"/>
    </row>
    <row r="46" spans="1:9" s="101" customFormat="1" ht="12.75" x14ac:dyDescent="0.2">
      <c r="A46" s="214"/>
      <c r="B46" s="139" t="s">
        <v>63</v>
      </c>
      <c r="C46" s="119"/>
      <c r="D46" s="140"/>
      <c r="E46" s="119"/>
      <c r="F46" s="138" t="str">
        <f t="shared" si="1"/>
        <v>-</v>
      </c>
      <c r="G46" s="122"/>
      <c r="H46" s="147"/>
    </row>
    <row r="47" spans="1:9" s="101" customFormat="1" ht="12.75" x14ac:dyDescent="0.2">
      <c r="A47" s="214"/>
      <c r="B47" s="141"/>
      <c r="C47" s="119"/>
      <c r="D47" s="140"/>
      <c r="E47" s="119"/>
      <c r="F47" s="138" t="str">
        <f t="shared" si="1"/>
        <v>-</v>
      </c>
      <c r="G47" s="122" t="str">
        <f>IF(ISBLANK(E47),"",IF(AND(OR(F47&gt;=2,F47&lt;=-2),OR((D47-E47)&gt;=100,(D47-E47)&lt;=-100)),"Bitte Begründung in dieser Zelle angeben",""))</f>
        <v/>
      </c>
      <c r="H47" s="147"/>
    </row>
    <row r="48" spans="1:9" s="101" customFormat="1" ht="12.75" x14ac:dyDescent="0.2">
      <c r="A48" s="214"/>
      <c r="B48" s="139" t="s">
        <v>6</v>
      </c>
      <c r="C48" s="142">
        <f>SUM(C41:C47)</f>
        <v>242000</v>
      </c>
      <c r="D48" s="143">
        <f>SUM(D41:D47)</f>
        <v>2000</v>
      </c>
      <c r="E48" s="142">
        <f>SUM(E41:E47)</f>
        <v>11000</v>
      </c>
      <c r="F48" s="138">
        <f t="shared" si="1"/>
        <v>450</v>
      </c>
      <c r="G48" s="133"/>
      <c r="H48" s="107"/>
    </row>
    <row r="49" spans="1:8" s="101" customFormat="1" ht="12.75" x14ac:dyDescent="0.2">
      <c r="A49" s="107"/>
      <c r="B49" s="107"/>
      <c r="C49" s="123"/>
      <c r="D49" s="124"/>
      <c r="E49" s="123"/>
      <c r="F49" s="145"/>
      <c r="G49" s="110" t="str">
        <f>IF(ISBLANK(E49),"",IF(AND(OR(F49&gt;=2,F49&lt;=-2),OR((D49-E49)&gt;=1000,(D49-E49)&lt;=-1000)),"Bitte Begründung in dieser Zelle angeben",""))</f>
        <v/>
      </c>
      <c r="H49" s="107"/>
    </row>
    <row r="50" spans="1:8" s="101" customFormat="1" ht="12.75" x14ac:dyDescent="0.2">
      <c r="A50" s="107"/>
      <c r="B50" s="114" t="s">
        <v>14</v>
      </c>
      <c r="C50" s="123"/>
      <c r="D50" s="127"/>
      <c r="E50" s="123"/>
      <c r="F50" s="145"/>
      <c r="G50" s="110" t="str">
        <f>IF(ISBLANK(E50),"",IF(AND(OR(F50&gt;=2,F50&lt;=-2),OR((D50-E50)&gt;=1000,(D50-E50)&lt;=-1000)),"Bitte Begründung in dieser Zelle angeben",""))</f>
        <v/>
      </c>
      <c r="H50" s="107"/>
    </row>
    <row r="51" spans="1:8" s="101" customFormat="1" ht="12.75" x14ac:dyDescent="0.2">
      <c r="A51" s="107"/>
      <c r="B51" s="139" t="s">
        <v>6</v>
      </c>
      <c r="C51" s="142">
        <f>C38+C48</f>
        <v>335000</v>
      </c>
      <c r="D51" s="142">
        <f>D38+D48</f>
        <v>109008.1</v>
      </c>
      <c r="E51" s="142">
        <f>E38+E48</f>
        <v>121010</v>
      </c>
      <c r="F51" s="138">
        <f t="shared" ref="F51" si="2">IF(OR(D51=0,E51=0),"-",E51/D51*100-100)</f>
        <v>11.010099249505316</v>
      </c>
      <c r="G51" s="133"/>
      <c r="H51" s="107"/>
    </row>
    <row r="52" spans="1:8" s="101" customFormat="1" ht="12.75" x14ac:dyDescent="0.2">
      <c r="A52" s="107"/>
      <c r="B52" s="107"/>
      <c r="C52" s="123"/>
      <c r="D52" s="150"/>
      <c r="E52" s="123"/>
      <c r="F52" s="145"/>
      <c r="G52" s="110"/>
      <c r="H52" s="107"/>
    </row>
    <row r="53" spans="1:8" s="101" customFormat="1" ht="25.5" x14ac:dyDescent="0.2">
      <c r="A53" s="107"/>
      <c r="B53" s="151" t="s">
        <v>92</v>
      </c>
      <c r="C53" s="152">
        <f>C51-C27</f>
        <v>450</v>
      </c>
      <c r="D53" s="152">
        <f>D27-D51</f>
        <v>228521.9</v>
      </c>
      <c r="E53" s="152">
        <f>E27-E51</f>
        <v>240520</v>
      </c>
      <c r="F53" s="153">
        <f>IF(OR(D53=0,E53=0),"-",E53/D53*100-100)</f>
        <v>5.250306425773644</v>
      </c>
      <c r="G53" s="133"/>
      <c r="H53" s="107"/>
    </row>
    <row r="66" hidden="1" x14ac:dyDescent="0.25"/>
    <row r="67" hidden="1" x14ac:dyDescent="0.25"/>
  </sheetData>
  <sheetProtection algorithmName="SHA-512" hashValue="Q2YT/frQZyWhfK+ocIHW3wmiY867hp14NRAeI2GQ9YaPh186Xkb9OTnX6Wpf+3ogHiVThYIdAWFcmk8voi9FLw==" saltValue="nVBZuYvSQCjhiGZkeG83og==" spinCount="100000" sheet="1" selectLockedCells="1" selectUnlockedCells="1"/>
  <mergeCells count="22">
    <mergeCell ref="B1:G1"/>
    <mergeCell ref="B2:G2"/>
    <mergeCell ref="B5:G5"/>
    <mergeCell ref="B7:G7"/>
    <mergeCell ref="A13:B13"/>
    <mergeCell ref="B3:G3"/>
    <mergeCell ref="B8:G8"/>
    <mergeCell ref="B10:G10"/>
    <mergeCell ref="B12:G12"/>
    <mergeCell ref="B4:G4"/>
    <mergeCell ref="C13:G13"/>
    <mergeCell ref="B6:G6"/>
    <mergeCell ref="B9:G9"/>
    <mergeCell ref="B11:G11"/>
    <mergeCell ref="C14:G14"/>
    <mergeCell ref="A14:B14"/>
    <mergeCell ref="C15:G15"/>
    <mergeCell ref="A41:A48"/>
    <mergeCell ref="A15:B15"/>
    <mergeCell ref="A17:B17"/>
    <mergeCell ref="A31:A38"/>
    <mergeCell ref="A16:B16"/>
  </mergeCells>
  <conditionalFormatting sqref="D20">
    <cfRule type="containsBlanks" dxfId="1" priority="1">
      <formula>LEN(TRIM(D20))=0</formula>
    </cfRule>
  </conditionalFormatting>
  <printOptions horizontalCentered="1" verticalCentered="1"/>
  <pageMargins left="0.19685039370078741" right="0.19685039370078741" top="0.59055118110236227" bottom="0.59055118110236227" header="0.31496062992125984" footer="0.31496062992125984"/>
  <pageSetup paperSize="9" scale="81" fitToHeight="0" orientation="landscape" r:id="rId1"/>
  <headerFooter>
    <oddHeader>&amp;L&amp;A / &amp;D</oddHeader>
    <oddFooter>&amp;R&amp;P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'|'!$B$65:$B$66</xm:f>
          </x14:formula1>
          <xm:sqref>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6" tint="0.39997558519241921"/>
    <pageSetUpPr fitToPage="1"/>
  </sheetPr>
  <dimension ref="A1:J69"/>
  <sheetViews>
    <sheetView zoomScaleNormal="100" workbookViewId="0">
      <pane ySplit="7" topLeftCell="A8" activePane="bottomLeft" state="frozen"/>
      <selection pane="bottomLeft" activeCell="D7" sqref="D7"/>
    </sheetView>
  </sheetViews>
  <sheetFormatPr baseColWidth="10" defaultRowHeight="15" x14ac:dyDescent="0.25"/>
  <cols>
    <col min="1" max="1" width="11" customWidth="1"/>
    <col min="2" max="2" width="60.28515625" style="182" customWidth="1"/>
    <col min="3" max="3" width="19.28515625" style="98" customWidth="1"/>
    <col min="4" max="4" width="20.7109375" style="98" customWidth="1"/>
    <col min="5" max="5" width="19.28515625" style="98" customWidth="1"/>
    <col min="6" max="6" width="15.28515625" style="4" customWidth="1"/>
    <col min="7" max="7" width="63.7109375" style="3" customWidth="1"/>
  </cols>
  <sheetData>
    <row r="1" spans="1:10" x14ac:dyDescent="0.25">
      <c r="A1" s="234" t="s">
        <v>31</v>
      </c>
      <c r="B1" s="234"/>
      <c r="C1" s="236"/>
      <c r="D1" s="237"/>
      <c r="E1" s="237"/>
      <c r="F1" s="237"/>
      <c r="G1" s="238"/>
      <c r="H1" s="12"/>
      <c r="I1" s="12"/>
      <c r="J1" s="12"/>
    </row>
    <row r="2" spans="1:10" x14ac:dyDescent="0.25">
      <c r="A2" s="234" t="s">
        <v>11</v>
      </c>
      <c r="B2" s="234"/>
      <c r="C2" s="236"/>
      <c r="D2" s="237"/>
      <c r="E2" s="237"/>
      <c r="F2" s="237"/>
      <c r="G2" s="238"/>
      <c r="H2" s="12"/>
      <c r="I2" s="12"/>
      <c r="J2" s="12"/>
    </row>
    <row r="3" spans="1:10" x14ac:dyDescent="0.25">
      <c r="A3" s="234" t="s">
        <v>26</v>
      </c>
      <c r="B3" s="235"/>
      <c r="C3" s="236"/>
      <c r="D3" s="237"/>
      <c r="E3" s="237"/>
      <c r="F3" s="237"/>
      <c r="G3" s="238"/>
      <c r="H3" s="12"/>
      <c r="J3" s="12"/>
    </row>
    <row r="4" spans="1:10" x14ac:dyDescent="0.25">
      <c r="A4" s="234" t="s">
        <v>44</v>
      </c>
      <c r="B4" s="235" t="s">
        <v>44</v>
      </c>
      <c r="C4" s="236"/>
      <c r="D4" s="237"/>
      <c r="E4" s="237"/>
      <c r="F4" s="237"/>
      <c r="G4" s="238"/>
      <c r="H4" s="12"/>
      <c r="J4" s="12"/>
    </row>
    <row r="5" spans="1:10" x14ac:dyDescent="0.25">
      <c r="A5" s="234" t="s">
        <v>53</v>
      </c>
      <c r="B5" s="234"/>
      <c r="C5" s="236" t="s">
        <v>109</v>
      </c>
      <c r="D5" s="237" t="s">
        <v>55</v>
      </c>
      <c r="E5" s="237"/>
      <c r="F5" s="237"/>
      <c r="G5" s="238"/>
      <c r="H5" s="12"/>
      <c r="I5" s="12"/>
      <c r="J5" s="12"/>
    </row>
    <row r="6" spans="1:10" x14ac:dyDescent="0.25">
      <c r="A6" s="12"/>
      <c r="B6" s="174"/>
      <c r="C6" s="175">
        <f>VALUE(MID(C5,1,4))</f>
        <v>2026</v>
      </c>
      <c r="D6" s="176">
        <f>VALUE(MID(C5,6,4))</f>
        <v>2027</v>
      </c>
      <c r="E6" s="85"/>
      <c r="F6" s="13"/>
      <c r="G6" s="14"/>
      <c r="H6" s="12"/>
      <c r="I6" s="12"/>
      <c r="J6" s="12"/>
    </row>
    <row r="7" spans="1:10" ht="28.5" x14ac:dyDescent="0.25">
      <c r="A7" s="12"/>
      <c r="B7" s="174"/>
      <c r="C7" s="15" t="str">
        <f>"Ist "&amp;C6-2&amp;"/"&amp;D6-2</f>
        <v>Ist 2024/2025</v>
      </c>
      <c r="D7" s="50" t="str">
        <f>IF(ISBLANK(D8),'|'!B68,D8&amp;C6-1&amp;"/"&amp;D6-1)</f>
        <v>Auswählen ↓</v>
      </c>
      <c r="E7" s="15" t="str">
        <f>"Plan "&amp;C6&amp;"/"&amp;D6</f>
        <v>Plan 2026/2027</v>
      </c>
      <c r="F7" s="15" t="s">
        <v>16</v>
      </c>
      <c r="G7" s="16" t="str">
        <f>"Begründung (wenn Abweichung gegenüber "&amp;D7&amp;" über 2% und EUR 1.000,-- ist)"</f>
        <v>Begründung (wenn Abweichung gegenüber Auswählen ↓ über 2% und EUR 1.000,-- ist)</v>
      </c>
      <c r="H7" s="12"/>
      <c r="I7" s="12"/>
      <c r="J7" s="12"/>
    </row>
    <row r="8" spans="1:10" ht="16.5" customHeight="1" x14ac:dyDescent="0.25">
      <c r="A8" s="12"/>
      <c r="B8" s="177" t="s">
        <v>1</v>
      </c>
      <c r="C8" s="85"/>
      <c r="D8" s="100"/>
      <c r="E8" s="85"/>
      <c r="F8" s="17"/>
      <c r="G8" s="14"/>
      <c r="H8" s="12"/>
      <c r="I8" s="12"/>
      <c r="J8" s="12"/>
    </row>
    <row r="9" spans="1:10" x14ac:dyDescent="0.25">
      <c r="A9" s="42" t="s">
        <v>12</v>
      </c>
      <c r="B9" s="178" t="s">
        <v>0</v>
      </c>
      <c r="C9" s="25"/>
      <c r="D9" s="46"/>
      <c r="E9" s="25"/>
      <c r="F9" s="43" t="str">
        <f>IF(OR(D9=0,E9=0),"-",E9/D9*100-100)</f>
        <v>-</v>
      </c>
      <c r="G9" s="64"/>
      <c r="H9" s="32"/>
      <c r="I9" s="12"/>
      <c r="J9" s="12"/>
    </row>
    <row r="10" spans="1:10" x14ac:dyDescent="0.25">
      <c r="A10" s="12"/>
      <c r="B10" s="174"/>
      <c r="C10" s="22"/>
      <c r="D10" s="51"/>
      <c r="E10" s="22"/>
      <c r="F10" s="23"/>
      <c r="G10" s="14"/>
      <c r="H10" s="32"/>
      <c r="I10" s="12"/>
      <c r="J10" s="12"/>
    </row>
    <row r="11" spans="1:10" x14ac:dyDescent="0.25">
      <c r="A11" s="24"/>
      <c r="B11" s="177" t="s">
        <v>4</v>
      </c>
      <c r="C11" s="22"/>
      <c r="D11" s="52"/>
      <c r="E11" s="22"/>
      <c r="F11" s="23"/>
      <c r="G11" s="14"/>
      <c r="H11" s="32"/>
      <c r="I11" s="12"/>
      <c r="J11" s="12"/>
    </row>
    <row r="12" spans="1:10" x14ac:dyDescent="0.25">
      <c r="A12" s="42" t="s">
        <v>12</v>
      </c>
      <c r="B12" s="178" t="s">
        <v>0</v>
      </c>
      <c r="C12" s="25"/>
      <c r="D12" s="53">
        <f ca="1">'Personalübersicht (Fp)'!J50</f>
        <v>0</v>
      </c>
      <c r="E12" s="21">
        <f ca="1">'Personalübersicht (Fp)'!I50</f>
        <v>0</v>
      </c>
      <c r="F12" s="19" t="str">
        <f ca="1">IF(OR(D12=0,E12=0),"-",E12/D12*100-100)</f>
        <v>-</v>
      </c>
      <c r="G12" s="65"/>
      <c r="H12" s="32" t="str">
        <f ca="1">IF(ISBLANK(E12),"",IF(AND(OR(F12&gt;=2,F12&lt;=-2),OR((D12-E12)&gt;=1000,(D12-E12)&lt;=-1000)),IF(ISBLANK(G12),'|'!B$56,""),""))</f>
        <v/>
      </c>
      <c r="I12" s="12"/>
      <c r="J12" s="12"/>
    </row>
    <row r="13" spans="1:10" x14ac:dyDescent="0.25">
      <c r="A13" s="12"/>
      <c r="B13" s="174"/>
      <c r="C13" s="22"/>
      <c r="D13" s="51"/>
      <c r="E13" s="22"/>
      <c r="F13" s="22"/>
      <c r="G13" s="14"/>
      <c r="H13" s="32"/>
      <c r="I13" s="12"/>
      <c r="J13" s="12"/>
    </row>
    <row r="14" spans="1:10" x14ac:dyDescent="0.25">
      <c r="A14" s="12"/>
      <c r="B14" s="177" t="s">
        <v>5</v>
      </c>
      <c r="C14" s="22"/>
      <c r="D14" s="52"/>
      <c r="E14" s="22"/>
      <c r="F14" s="22"/>
      <c r="G14" s="14"/>
      <c r="H14" s="32"/>
      <c r="I14" s="12"/>
      <c r="J14" s="12"/>
    </row>
    <row r="15" spans="1:10" x14ac:dyDescent="0.25">
      <c r="A15" s="12"/>
      <c r="B15" s="178" t="s">
        <v>6</v>
      </c>
      <c r="C15" s="21">
        <f>C9+C12</f>
        <v>0</v>
      </c>
      <c r="D15" s="53">
        <f ca="1">D9+D12</f>
        <v>0</v>
      </c>
      <c r="E15" s="21">
        <f ca="1">E9+E12</f>
        <v>0</v>
      </c>
      <c r="F15" s="19" t="str">
        <f ca="1">IF(OR(D15=0,E15=0),"-",E15/D15*100-100)</f>
        <v>-</v>
      </c>
      <c r="G15" s="66"/>
      <c r="H15" s="32"/>
      <c r="I15" s="12"/>
      <c r="J15" s="12"/>
    </row>
    <row r="16" spans="1:10" x14ac:dyDescent="0.25">
      <c r="A16" s="12"/>
      <c r="B16" s="174"/>
      <c r="C16" s="22"/>
      <c r="D16" s="51"/>
      <c r="E16" s="22"/>
      <c r="F16" s="23"/>
      <c r="G16" s="14"/>
      <c r="H16" s="32"/>
      <c r="I16" s="12"/>
      <c r="J16" s="12"/>
    </row>
    <row r="17" spans="1:10" x14ac:dyDescent="0.25">
      <c r="A17" s="12"/>
      <c r="B17" s="174"/>
      <c r="C17" s="22"/>
      <c r="D17" s="22"/>
      <c r="E17" s="22"/>
      <c r="F17" s="23"/>
      <c r="G17" s="14"/>
      <c r="H17" s="32"/>
      <c r="I17" s="12"/>
      <c r="J17" s="12"/>
    </row>
    <row r="18" spans="1:10" x14ac:dyDescent="0.25">
      <c r="A18" s="12"/>
      <c r="B18" s="177" t="s">
        <v>38</v>
      </c>
      <c r="C18" s="22"/>
      <c r="D18" s="52"/>
      <c r="E18" s="22"/>
      <c r="F18" s="23"/>
      <c r="G18" s="14"/>
      <c r="H18" s="32"/>
      <c r="I18" s="12"/>
      <c r="J18" s="12"/>
    </row>
    <row r="19" spans="1:10" ht="28.5" x14ac:dyDescent="0.25">
      <c r="A19" s="231" t="s">
        <v>13</v>
      </c>
      <c r="B19" s="179" t="s">
        <v>60</v>
      </c>
      <c r="C19" s="25"/>
      <c r="D19" s="46"/>
      <c r="E19" s="25"/>
      <c r="F19" s="26" t="str">
        <f t="shared" ref="F19:F28" si="0">IF(OR(D19=0,E19=0),"-",E19/D19*100-100)</f>
        <v>-</v>
      </c>
      <c r="G19" s="20"/>
      <c r="H19" s="32" t="str">
        <f>IF(ISBLANK(E19),"",IF(AND(OR(F19&gt;=2,F19&lt;=-2),OR((D19-E19)&gt;=1000,(D19-E19)&lt;=-1000)),IF(ISBLANK(G19),'|'!B$56,""),""))</f>
        <v/>
      </c>
      <c r="I19" s="12"/>
      <c r="J19" s="12"/>
    </row>
    <row r="20" spans="1:10" x14ac:dyDescent="0.25">
      <c r="A20" s="232"/>
      <c r="B20" s="179" t="s">
        <v>7</v>
      </c>
      <c r="C20" s="25"/>
      <c r="D20" s="46"/>
      <c r="E20" s="25"/>
      <c r="F20" s="26" t="str">
        <f t="shared" si="0"/>
        <v>-</v>
      </c>
      <c r="G20" s="20"/>
      <c r="H20" s="32" t="str">
        <f>IF(ISBLANK(E20),"",IF(AND(OR(F20&gt;=2,F20&lt;=-2),OR((D20-E20)&gt;=1000,(D20-E20)&lt;=-1000)),IF(ISBLANK(G20),'|'!B$56,""),""))</f>
        <v/>
      </c>
      <c r="I20" s="12"/>
      <c r="J20" s="12"/>
    </row>
    <row r="21" spans="1:10" x14ac:dyDescent="0.25">
      <c r="A21" s="232"/>
      <c r="B21" s="179" t="s">
        <v>8</v>
      </c>
      <c r="C21" s="25"/>
      <c r="D21" s="46"/>
      <c r="E21" s="25"/>
      <c r="F21" s="26" t="str">
        <f t="shared" si="0"/>
        <v>-</v>
      </c>
      <c r="G21" s="20"/>
      <c r="H21" s="32" t="str">
        <f>IF(ISBLANK(E21),"",IF(AND(OR(F21&gt;=2,F21&lt;=-2),OR((D21-E21)&gt;=1000,(D21-E21)&lt;=-1000)),IF(ISBLANK(G21),'|'!B$56,""),""))</f>
        <v/>
      </c>
      <c r="I21" s="12"/>
      <c r="J21" s="12"/>
    </row>
    <row r="22" spans="1:10" x14ac:dyDescent="0.25">
      <c r="A22" s="232"/>
      <c r="B22" s="179" t="s">
        <v>61</v>
      </c>
      <c r="C22" s="25"/>
      <c r="D22" s="46"/>
      <c r="E22" s="25"/>
      <c r="F22" s="26" t="str">
        <f t="shared" si="0"/>
        <v>-</v>
      </c>
      <c r="G22" s="20"/>
      <c r="H22" s="32" t="str">
        <f>IF(ISBLANK(E22),"",IF(AND(OR(F22&gt;=2,F22&lt;=-2),OR((D22-E22)&gt;=1000,(D22-E22)&lt;=-1000)),IF(ISBLANK(G22),'|'!B$56,""),""))</f>
        <v/>
      </c>
      <c r="I22" s="12"/>
      <c r="J22" s="12"/>
    </row>
    <row r="23" spans="1:10" x14ac:dyDescent="0.25">
      <c r="A23" s="232"/>
      <c r="B23" s="179" t="s">
        <v>87</v>
      </c>
      <c r="C23" s="25"/>
      <c r="D23" s="46"/>
      <c r="E23" s="25"/>
      <c r="F23" s="26" t="str">
        <f t="shared" si="0"/>
        <v>-</v>
      </c>
      <c r="G23" s="20"/>
      <c r="H23" s="32" t="str">
        <f>IF(ISBLANK(E23),"",IF(AND(OR(F23&gt;=2,F23&lt;=-2),OR((D23-E23)&gt;=1000,(D23-E23)&lt;=-1000)),IF(ISBLANK(G23),'|'!B$56,""),""))</f>
        <v/>
      </c>
      <c r="I23" s="12"/>
      <c r="J23" s="12"/>
    </row>
    <row r="24" spans="1:10" x14ac:dyDescent="0.25">
      <c r="A24" s="232"/>
      <c r="B24" s="179" t="s">
        <v>63</v>
      </c>
      <c r="C24" s="25"/>
      <c r="D24" s="46"/>
      <c r="E24" s="25"/>
      <c r="F24" s="26" t="str">
        <f t="shared" si="0"/>
        <v>-</v>
      </c>
      <c r="G24" s="20"/>
      <c r="H24" s="32" t="str">
        <f>IF(ISBLANK(E24),"",IF(AND(OR(F24&gt;=2,F24&lt;=-2),OR((D24-E24)&gt;=1000,(D24-E24)&lt;=-1000)),IF(ISBLANK(G24),'|'!B$56,""),""))</f>
        <v/>
      </c>
      <c r="I24" s="12"/>
      <c r="J24" s="12"/>
    </row>
    <row r="25" spans="1:10" x14ac:dyDescent="0.25">
      <c r="A25" s="232"/>
      <c r="B25" s="65"/>
      <c r="C25" s="25"/>
      <c r="D25" s="46"/>
      <c r="E25" s="25"/>
      <c r="F25" s="26" t="str">
        <f t="shared" si="0"/>
        <v>-</v>
      </c>
      <c r="G25" s="20"/>
      <c r="H25" s="32" t="str">
        <f>IF(ISBLANK(E25),"",IF(AND(OR(F25&gt;=2,F25&lt;=-2),OR((D25-E25)&gt;=1000,(D25-E25)&lt;=-1000)),IF(ISBLANK(G25),'|'!B$56,""),""))</f>
        <v/>
      </c>
      <c r="I25" s="12"/>
      <c r="J25" s="12"/>
    </row>
    <row r="26" spans="1:10" x14ac:dyDescent="0.25">
      <c r="A26" s="232"/>
      <c r="B26" s="65"/>
      <c r="C26" s="25"/>
      <c r="D26" s="46"/>
      <c r="E26" s="25"/>
      <c r="F26" s="26" t="str">
        <f t="shared" si="0"/>
        <v>-</v>
      </c>
      <c r="G26" s="20"/>
      <c r="H26" s="32" t="str">
        <f>IF(ISBLANK(E26),"",IF(AND(OR(F26&gt;=2,F26&lt;=-2),OR((D26-E26)&gt;=1000,(D26-E26)&lt;=-1000)),IF(ISBLANK(G26),'|'!B$56,""),""))</f>
        <v/>
      </c>
      <c r="I26" s="12"/>
      <c r="J26" s="12"/>
    </row>
    <row r="27" spans="1:10" x14ac:dyDescent="0.25">
      <c r="A27" s="232"/>
      <c r="B27" s="65"/>
      <c r="C27" s="25"/>
      <c r="D27" s="46"/>
      <c r="E27" s="25"/>
      <c r="F27" s="26" t="str">
        <f t="shared" si="0"/>
        <v>-</v>
      </c>
      <c r="G27" s="20"/>
      <c r="H27" s="32" t="str">
        <f>IF(ISBLANK(E27),"",IF(AND(OR(F27&gt;=2,F27&lt;=-2),OR((D27-E27)&gt;=1000,(D27-E27)&lt;=-1000)),IF(ISBLANK(G27),'|'!B$56,""),""))</f>
        <v/>
      </c>
      <c r="I27" s="12"/>
      <c r="J27" s="12"/>
    </row>
    <row r="28" spans="1:10" x14ac:dyDescent="0.25">
      <c r="A28" s="233"/>
      <c r="B28" s="180" t="s">
        <v>6</v>
      </c>
      <c r="C28" s="27">
        <f ca="1">SUM(C19:OFFSET(C28,-1,0))</f>
        <v>0</v>
      </c>
      <c r="D28" s="27">
        <f ca="1">SUM(D19:OFFSET(D28,-1,0))</f>
        <v>0</v>
      </c>
      <c r="E28" s="27">
        <f ca="1">SUM(E19:OFFSET(E28,-1,0))</f>
        <v>0</v>
      </c>
      <c r="F28" s="26" t="str">
        <f t="shared" ca="1" si="0"/>
        <v>-</v>
      </c>
      <c r="G28" s="66"/>
      <c r="H28" s="32"/>
      <c r="I28" s="12"/>
      <c r="J28" s="12"/>
    </row>
    <row r="29" spans="1:10" x14ac:dyDescent="0.25">
      <c r="A29" s="12"/>
      <c r="B29" s="174"/>
      <c r="C29" s="22"/>
      <c r="D29" s="51"/>
      <c r="E29" s="22"/>
      <c r="F29" s="28"/>
      <c r="G29" s="14"/>
      <c r="H29" s="12"/>
      <c r="I29" s="12"/>
      <c r="J29" s="12"/>
    </row>
    <row r="30" spans="1:10" x14ac:dyDescent="0.25">
      <c r="A30" s="12"/>
      <c r="B30" s="177" t="s">
        <v>39</v>
      </c>
      <c r="C30" s="22"/>
      <c r="D30" s="52"/>
      <c r="E30" s="22"/>
      <c r="F30" s="28"/>
      <c r="G30" s="14"/>
      <c r="H30" s="33" t="s">
        <v>28</v>
      </c>
      <c r="I30" s="12"/>
      <c r="J30" s="12"/>
    </row>
    <row r="31" spans="1:10" x14ac:dyDescent="0.25">
      <c r="A31" s="230" t="s">
        <v>13</v>
      </c>
      <c r="B31" s="179" t="s">
        <v>17</v>
      </c>
      <c r="C31" s="25"/>
      <c r="D31" s="46"/>
      <c r="E31" s="25"/>
      <c r="F31" s="26" t="str">
        <f t="shared" ref="F31:F40" si="1">IF(OR(D31=0,E31=0),"-",E31/D31*100-100)</f>
        <v>-</v>
      </c>
      <c r="G31" s="20"/>
      <c r="H31" s="29"/>
      <c r="I31" s="32" t="str">
        <f>IF(ISBLANK(E31),"",IF(AND(OR(F31&gt;=2,F31&lt;=-2),OR((D31-E31)&gt;=1000,(D31-E31)&lt;=-1000)),IF(ISBLANK(G31),IF(ISBLANK(H31),'|'!B$57,'|'!B$56),IF(ISBLANK(E31),"",IF(ISBLANK(H31),'|'!B$58,""))),IF(ISBLANK(H31),'|'!B$58,"")))</f>
        <v/>
      </c>
      <c r="J31" s="12"/>
    </row>
    <row r="32" spans="1:10" x14ac:dyDescent="0.25">
      <c r="A32" s="230"/>
      <c r="B32" s="179" t="s">
        <v>51</v>
      </c>
      <c r="C32" s="25"/>
      <c r="D32" s="46"/>
      <c r="E32" s="25"/>
      <c r="F32" s="26" t="str">
        <f t="shared" si="1"/>
        <v>-</v>
      </c>
      <c r="G32" s="20"/>
      <c r="H32" s="29"/>
      <c r="I32" s="32" t="str">
        <f>IF(ISBLANK(E32),"",IF(AND(OR(F32&gt;=2,F32&lt;=-2),OR((D32-E32)&gt;=1000,(D32-E32)&lt;=-1000)),IF(ISBLANK(G32),IF(ISBLANK(H32),'|'!B$57,'|'!B$56),IF(ISBLANK(E32),"",IF(ISBLANK(H32),'|'!B$58,""))),IF(ISBLANK(H32),'|'!B$58,"")))</f>
        <v/>
      </c>
      <c r="J32" s="12"/>
    </row>
    <row r="33" spans="1:10" ht="25.5" x14ac:dyDescent="0.25">
      <c r="A33" s="230"/>
      <c r="B33" s="179" t="s">
        <v>65</v>
      </c>
      <c r="C33" s="25"/>
      <c r="D33" s="46"/>
      <c r="E33" s="25"/>
      <c r="F33" s="26" t="str">
        <f t="shared" si="1"/>
        <v>-</v>
      </c>
      <c r="G33" s="20"/>
      <c r="H33" s="29"/>
      <c r="I33" s="32" t="str">
        <f>IF(ISBLANK(E33),"",IF(AND(OR(F33&gt;=2,F33&lt;=-2),OR((D33-E33)&gt;=1000,(D33-E33)&lt;=-1000)),IF(ISBLANK(G33),IF(ISBLANK(H33),'|'!B$57,'|'!B$56),IF(ISBLANK(E33),"",IF(ISBLANK(H33),'|'!B$58,""))),IF(ISBLANK(H33),'|'!B$58,"")))</f>
        <v/>
      </c>
      <c r="J33" s="12"/>
    </row>
    <row r="34" spans="1:10" x14ac:dyDescent="0.25">
      <c r="A34" s="230"/>
      <c r="B34" s="179" t="s">
        <v>64</v>
      </c>
      <c r="C34" s="25"/>
      <c r="D34" s="46"/>
      <c r="E34" s="25"/>
      <c r="F34" s="26" t="str">
        <f t="shared" si="1"/>
        <v>-</v>
      </c>
      <c r="G34" s="20"/>
      <c r="H34" s="29"/>
      <c r="I34" s="32" t="str">
        <f>IF(ISBLANK(E34),"",IF(AND(OR(F34&gt;=2,F34&lt;=-2),OR((D34-E34)&gt;=1000,(D34-E34)&lt;=-1000)),IF(ISBLANK(G34),IF(ISBLANK(H34),'|'!B$57,'|'!B$56),IF(ISBLANK(E34),"",IF(ISBLANK(H34),'|'!B$58,""))),IF(ISBLANK(H34),'|'!B$58,"")))</f>
        <v/>
      </c>
      <c r="J34" s="12"/>
    </row>
    <row r="35" spans="1:10" x14ac:dyDescent="0.25">
      <c r="A35" s="230"/>
      <c r="B35" s="179" t="s">
        <v>63</v>
      </c>
      <c r="C35" s="25"/>
      <c r="D35" s="46"/>
      <c r="E35" s="25"/>
      <c r="F35" s="26" t="str">
        <f t="shared" si="1"/>
        <v>-</v>
      </c>
      <c r="G35" s="20"/>
      <c r="H35" s="29"/>
      <c r="I35" s="32" t="str">
        <f>IF(ISBLANK(E35),"",IF(AND(OR(F35&gt;=2,F35&lt;=-2),OR((D35-E35)&gt;=1000,(D35-E35)&lt;=-1000)),IF(ISBLANK(G35),IF(ISBLANK(H35),'|'!B$57,'|'!B$56),IF(ISBLANK(E35),"",IF(ISBLANK(H35),'|'!B$58,""))),IF(ISBLANK(H35),'|'!B$58,"")))</f>
        <v/>
      </c>
      <c r="J35" s="12"/>
    </row>
    <row r="36" spans="1:10" x14ac:dyDescent="0.25">
      <c r="A36" s="230"/>
      <c r="B36" s="65"/>
      <c r="C36" s="25"/>
      <c r="D36" s="46"/>
      <c r="E36" s="25"/>
      <c r="F36" s="26" t="str">
        <f t="shared" si="1"/>
        <v>-</v>
      </c>
      <c r="G36" s="20"/>
      <c r="H36" s="29"/>
      <c r="I36" s="32" t="str">
        <f>IF(ISBLANK(E36),"",IF(AND(OR(F36&gt;=2,F36&lt;=-2),OR((D36-E36)&gt;=1000,(D36-E36)&lt;=-1000)),IF(ISBLANK(G36),IF(ISBLANK(H36),'|'!B$57,'|'!B$56),IF(ISBLANK(E36),"",IF(ISBLANK(H36),'|'!B$58,""))),IF(ISBLANK(H36),'|'!B$58,"")))</f>
        <v/>
      </c>
      <c r="J36" s="12"/>
    </row>
    <row r="37" spans="1:10" x14ac:dyDescent="0.25">
      <c r="A37" s="230"/>
      <c r="B37" s="65"/>
      <c r="C37" s="25"/>
      <c r="D37" s="46"/>
      <c r="E37" s="25"/>
      <c r="F37" s="26" t="str">
        <f t="shared" si="1"/>
        <v>-</v>
      </c>
      <c r="G37" s="20"/>
      <c r="H37" s="29"/>
      <c r="I37" s="32" t="str">
        <f>IF(ISBLANK(E37),"",IF(AND(OR(F37&gt;=2,F37&lt;=-2),OR((D37-E37)&gt;=1000,(D37-E37)&lt;=-1000)),IF(ISBLANK(G37),IF(ISBLANK(H37),'|'!B$57,'|'!B$56),IF(ISBLANK(E37),"",IF(ISBLANK(H37),'|'!B$58,""))),IF(ISBLANK(H37),'|'!B$58,"")))</f>
        <v/>
      </c>
      <c r="J37" s="12"/>
    </row>
    <row r="38" spans="1:10" x14ac:dyDescent="0.25">
      <c r="A38" s="230"/>
      <c r="B38" s="65"/>
      <c r="C38" s="25"/>
      <c r="D38" s="46"/>
      <c r="E38" s="25"/>
      <c r="F38" s="26" t="str">
        <f t="shared" si="1"/>
        <v>-</v>
      </c>
      <c r="G38" s="20"/>
      <c r="H38" s="29"/>
      <c r="I38" s="32" t="str">
        <f>IF(ISBLANK(E38),"",IF(AND(OR(F38&gt;=2,F38&lt;=-2),OR((D38-E38)&gt;=1000,(D38-E38)&lt;=-1000)),IF(ISBLANK(G38),IF(ISBLANK(H38),'|'!B$57,'|'!B$56),IF(ISBLANK(E38),"",IF(ISBLANK(H38),'|'!B$58,""))),IF(ISBLANK(H38),'|'!B$58,"")))</f>
        <v/>
      </c>
      <c r="J38" s="12"/>
    </row>
    <row r="39" spans="1:10" x14ac:dyDescent="0.25">
      <c r="A39" s="230"/>
      <c r="B39" s="180" t="s">
        <v>90</v>
      </c>
      <c r="C39" s="25"/>
      <c r="D39" s="46"/>
      <c r="E39" s="99"/>
      <c r="F39" s="26" t="str">
        <f t="shared" si="1"/>
        <v>-</v>
      </c>
      <c r="G39" s="20"/>
      <c r="H39" s="29"/>
      <c r="I39" s="32" t="str">
        <f>IF(ISBLANK(E39),"",IF(AND(OR(F39&gt;=2,F39&lt;=-2),OR((D39-E39)&gt;=1000,(D39-E39)&lt;=-1000)),IF(ISBLANK(G39),IF(ISBLANK(H39),'|'!B$57,'|'!B$56),IF(ISBLANK(E39),"",IF(ISBLANK(H39),'|'!B$58,""))),IF(ISBLANK(H39),'|'!B$58,"")))</f>
        <v/>
      </c>
      <c r="J39" s="12"/>
    </row>
    <row r="40" spans="1:10" x14ac:dyDescent="0.25">
      <c r="A40" s="230"/>
      <c r="B40" s="180" t="s">
        <v>6</v>
      </c>
      <c r="C40" s="27">
        <f ca="1">SUM(C31:OFFSET(C40,-1,0))</f>
        <v>0</v>
      </c>
      <c r="D40" s="27">
        <f ca="1">SUM(D31:OFFSET(D40,-1,0))</f>
        <v>0</v>
      </c>
      <c r="E40" s="27">
        <f ca="1">SUM(E31:OFFSET(E40,-1,0))</f>
        <v>0</v>
      </c>
      <c r="F40" s="26" t="str">
        <f t="shared" ca="1" si="1"/>
        <v>-</v>
      </c>
      <c r="G40" s="66"/>
      <c r="H40" s="12"/>
      <c r="I40" s="12"/>
      <c r="J40" s="12"/>
    </row>
    <row r="41" spans="1:10" x14ac:dyDescent="0.25">
      <c r="A41" s="12"/>
      <c r="B41" s="174"/>
      <c r="C41" s="22"/>
      <c r="D41" s="55"/>
      <c r="E41" s="22"/>
      <c r="F41" s="28"/>
      <c r="G41" s="14"/>
      <c r="H41" s="12"/>
      <c r="I41" s="12"/>
      <c r="J41" s="12"/>
    </row>
    <row r="42" spans="1:10" x14ac:dyDescent="0.25">
      <c r="A42" s="12"/>
      <c r="B42" s="177" t="s">
        <v>14</v>
      </c>
      <c r="C42" s="22"/>
      <c r="D42" s="56"/>
      <c r="E42" s="22"/>
      <c r="F42" s="28"/>
      <c r="G42" s="14"/>
      <c r="H42" s="12"/>
      <c r="I42" s="12"/>
      <c r="J42" s="12"/>
    </row>
    <row r="43" spans="1:10" x14ac:dyDescent="0.25">
      <c r="A43" s="12"/>
      <c r="B43" s="180" t="s">
        <v>6</v>
      </c>
      <c r="C43" s="27">
        <f ca="1">C28+C40</f>
        <v>0</v>
      </c>
      <c r="D43" s="49">
        <f ca="1">D28+D40</f>
        <v>0</v>
      </c>
      <c r="E43" s="27">
        <f ca="1">E28+E40</f>
        <v>0</v>
      </c>
      <c r="F43" s="26" t="str">
        <f ca="1">IF(OR(D43=0,E43=0),"-",E43/D43*100-100)</f>
        <v>-</v>
      </c>
      <c r="G43" s="66"/>
      <c r="H43" s="12"/>
      <c r="I43" s="12"/>
      <c r="J43" s="12"/>
    </row>
    <row r="44" spans="1:10" x14ac:dyDescent="0.25">
      <c r="A44" s="12"/>
      <c r="B44" s="174"/>
      <c r="C44" s="22"/>
      <c r="D44" s="57"/>
      <c r="E44" s="22"/>
      <c r="F44" s="28"/>
      <c r="G44" s="14"/>
      <c r="H44" s="12"/>
      <c r="I44" s="12"/>
      <c r="J44" s="12"/>
    </row>
    <row r="45" spans="1:10" ht="28.5" x14ac:dyDescent="0.25">
      <c r="A45" s="12"/>
      <c r="B45" s="181" t="s">
        <v>92</v>
      </c>
      <c r="C45" s="30">
        <f ca="1">C43-C15</f>
        <v>0</v>
      </c>
      <c r="D45" s="30">
        <f t="shared" ref="D45:E45" ca="1" si="2">D43-D15</f>
        <v>0</v>
      </c>
      <c r="E45" s="30">
        <f t="shared" ca="1" si="2"/>
        <v>0</v>
      </c>
      <c r="F45" s="31" t="str">
        <f ca="1">IF(OR(D45=0,E45=0),"-",E45/D45*100-100)</f>
        <v>-</v>
      </c>
      <c r="G45" s="66"/>
      <c r="H45" s="12"/>
      <c r="I45" s="12"/>
      <c r="J45" s="12"/>
    </row>
    <row r="46" spans="1:10" x14ac:dyDescent="0.25">
      <c r="A46" s="12"/>
      <c r="B46" s="174"/>
      <c r="C46" s="85"/>
      <c r="D46" s="85"/>
      <c r="E46" s="85"/>
      <c r="F46" s="13"/>
      <c r="G46" s="14"/>
      <c r="H46" s="12"/>
      <c r="I46" s="12"/>
      <c r="J46" s="12"/>
    </row>
    <row r="47" spans="1:10" x14ac:dyDescent="0.25">
      <c r="A47" s="12"/>
      <c r="B47" s="174"/>
      <c r="C47" s="85"/>
      <c r="D47" s="85"/>
      <c r="E47" s="85"/>
      <c r="F47" s="13"/>
      <c r="G47" s="14"/>
      <c r="H47" s="12"/>
      <c r="I47" s="12"/>
      <c r="J47" s="12"/>
    </row>
    <row r="48" spans="1:10" x14ac:dyDescent="0.25">
      <c r="A48" s="12"/>
      <c r="B48" s="174"/>
      <c r="C48" s="85"/>
      <c r="D48" s="85"/>
      <c r="E48" s="85"/>
      <c r="F48" s="13"/>
      <c r="G48" s="14"/>
      <c r="H48" s="12"/>
      <c r="I48" s="12"/>
      <c r="J48" s="12"/>
    </row>
    <row r="49" spans="1:10" x14ac:dyDescent="0.25">
      <c r="A49" s="12"/>
      <c r="B49" s="174"/>
      <c r="C49" s="85"/>
      <c r="D49" s="85"/>
      <c r="E49" s="85"/>
      <c r="F49" s="13"/>
      <c r="G49" s="14"/>
      <c r="H49" s="12"/>
      <c r="I49" s="12"/>
      <c r="J49" s="12"/>
    </row>
    <row r="50" spans="1:10" x14ac:dyDescent="0.25">
      <c r="A50" s="12"/>
      <c r="B50" s="174"/>
      <c r="C50" s="85"/>
      <c r="D50" s="85"/>
      <c r="E50" s="85"/>
      <c r="F50" s="13"/>
      <c r="G50" s="14"/>
      <c r="H50" s="12"/>
      <c r="I50" s="12"/>
      <c r="J50" s="12"/>
    </row>
    <row r="51" spans="1:10" x14ac:dyDescent="0.25">
      <c r="A51" s="12"/>
      <c r="B51" s="174"/>
      <c r="C51" s="85"/>
      <c r="D51" s="85"/>
      <c r="E51" s="85"/>
      <c r="F51" s="13"/>
      <c r="G51" s="14"/>
      <c r="H51" s="12"/>
      <c r="I51" s="12"/>
      <c r="J51" s="12"/>
    </row>
    <row r="52" spans="1:10" x14ac:dyDescent="0.25">
      <c r="A52" s="12"/>
      <c r="B52" s="174"/>
      <c r="C52" s="85"/>
      <c r="D52" s="85"/>
      <c r="E52" s="85"/>
      <c r="F52" s="13"/>
      <c r="G52" s="14"/>
      <c r="H52" s="12"/>
      <c r="I52" s="12"/>
      <c r="J52" s="12"/>
    </row>
    <row r="62" spans="1:10" x14ac:dyDescent="0.25">
      <c r="H62" s="59" t="s">
        <v>98</v>
      </c>
    </row>
    <row r="63" spans="1:10" x14ac:dyDescent="0.25">
      <c r="H63" s="59" t="s">
        <v>30</v>
      </c>
    </row>
    <row r="64" spans="1:10" x14ac:dyDescent="0.25">
      <c r="H64" s="59" t="s">
        <v>97</v>
      </c>
    </row>
    <row r="65" spans="8:8" x14ac:dyDescent="0.25">
      <c r="H65" s="59" t="s">
        <v>27</v>
      </c>
    </row>
    <row r="66" spans="8:8" x14ac:dyDescent="0.25">
      <c r="H66" s="59" t="s">
        <v>48</v>
      </c>
    </row>
    <row r="67" spans="8:8" x14ac:dyDescent="0.25">
      <c r="H67" s="59"/>
    </row>
    <row r="68" spans="8:8" x14ac:dyDescent="0.25">
      <c r="H68" s="59" t="s">
        <v>45</v>
      </c>
    </row>
    <row r="69" spans="8:8" x14ac:dyDescent="0.25">
      <c r="H69" s="59" t="s">
        <v>46</v>
      </c>
    </row>
  </sheetData>
  <sheetProtection algorithmName="SHA-512" hashValue="0aEKEkdz4Fe+E/y+9q03oNHeqduGSGUj3OZ3+msDjyuWgJvF1w0qnxDfkGyMTOPV6OaFnKmr5NNqkwqPayJv6g==" saltValue="8vHBuZnh1DhoMtMNdVswvQ==" spinCount="100000" sheet="1" objects="1" scenarios="1"/>
  <mergeCells count="12">
    <mergeCell ref="C3:G3"/>
    <mergeCell ref="A4:B4"/>
    <mergeCell ref="C4:G4"/>
    <mergeCell ref="C5:G5"/>
    <mergeCell ref="C1:G1"/>
    <mergeCell ref="C2:G2"/>
    <mergeCell ref="A31:A40"/>
    <mergeCell ref="A19:A28"/>
    <mergeCell ref="A1:B1"/>
    <mergeCell ref="A2:B2"/>
    <mergeCell ref="A5:B5"/>
    <mergeCell ref="A3:B3"/>
  </mergeCells>
  <conditionalFormatting sqref="D8">
    <cfRule type="containsBlanks" dxfId="0" priority="1">
      <formula>LEN(TRIM(D8))=0</formula>
    </cfRule>
  </conditionalFormatting>
  <dataValidations count="4">
    <dataValidation type="custom" errorStyle="warning" allowBlank="1" showErrorMessage="1" errorTitle="Fehler Eingabe Schuljahr" error="Bitte tragen Sie das Schuljahr im Format [Jahr/Jahr+1] ein, z.B. 2023/2024." sqref="C5:G5" xr:uid="{00000000-0002-0000-0100-000000000000}">
      <formula1>IF(AND(ISNUMBER(VALUE(MID(C5,1,4))),MID(C5,5,1)="/",ISNUMBER(VALUE(MID(C5,6,4))),((VALUE(MID(C5,1,4))+1)=VALUE(MID(C5,6,4)))),TRUE,FALSE)</formula1>
    </dataValidation>
    <dataValidation type="list" sqref="C4:G4" xr:uid="{00000000-0002-0000-0100-000001000000}">
      <formula1>$H$68:$H$69</formula1>
    </dataValidation>
    <dataValidation type="list" allowBlank="1" showInputMessage="1" showErrorMessage="1" sqref="C3:G3" xr:uid="{00000000-0002-0000-0100-000002000000}">
      <formula1>$H$65:$H$66</formula1>
    </dataValidation>
    <dataValidation type="list" allowBlank="1" showInputMessage="1" showErrorMessage="1" sqref="H31:H39" xr:uid="{00000000-0002-0000-0100-000003000000}">
      <formula1>$H$62:$H$64</formula1>
    </dataValidation>
  </dataValidations>
  <pageMargins left="0.31496062992125984" right="0.31496062992125984" top="0.59055118110236227" bottom="0.59055118110236227" header="0.31496062992125984" footer="0.31496062992125984"/>
  <pageSetup paperSize="9" scale="62" orientation="landscape" r:id="rId1"/>
  <headerFooter>
    <oddHeader>&amp;L&amp;A / &amp;D</oddHeader>
    <oddFooter>&amp;R&amp;P</oddFooter>
  </headerFooter>
  <rowBreaks count="1" manualBreakCount="1">
    <brk id="10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'|'!$B$65:$B$66</xm:f>
          </x14:formula1>
          <xm:sqref>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6" tint="0.39997558519241921"/>
    <pageSetUpPr fitToPage="1"/>
  </sheetPr>
  <dimension ref="A1:M69"/>
  <sheetViews>
    <sheetView topLeftCell="C1" zoomScale="80" zoomScaleNormal="80" workbookViewId="0">
      <selection activeCell="L2" sqref="L2:M2"/>
    </sheetView>
  </sheetViews>
  <sheetFormatPr baseColWidth="10" defaultColWidth="11.42578125" defaultRowHeight="14.25" x14ac:dyDescent="0.2"/>
  <cols>
    <col min="1" max="1" width="35.7109375" style="174" customWidth="1"/>
    <col min="2" max="2" width="37.28515625" style="174" customWidth="1"/>
    <col min="3" max="3" width="49.7109375" style="174" customWidth="1"/>
    <col min="4" max="4" width="27.42578125" style="174" bestFit="1" customWidth="1"/>
    <col min="5" max="5" width="21.7109375" style="85" customWidth="1"/>
    <col min="6" max="6" width="12.7109375" style="85" customWidth="1"/>
    <col min="7" max="7" width="21.7109375" style="85" customWidth="1"/>
    <col min="8" max="8" width="18.5703125" style="85" bestFit="1" customWidth="1"/>
    <col min="9" max="10" width="26.5703125" style="85" customWidth="1"/>
    <col min="11" max="11" width="11.42578125" style="85"/>
    <col min="12" max="12" width="15.7109375" style="85" customWidth="1"/>
    <col min="13" max="13" width="13.7109375" style="85" bestFit="1" customWidth="1"/>
    <col min="14" max="16384" width="11.42578125" style="12"/>
  </cols>
  <sheetData>
    <row r="1" spans="1:13" ht="15" thickBot="1" x14ac:dyDescent="0.25">
      <c r="B1" s="194"/>
      <c r="C1" s="194"/>
      <c r="D1" s="194"/>
      <c r="E1" s="161"/>
      <c r="F1" s="183"/>
      <c r="G1" s="183"/>
      <c r="H1" s="183"/>
      <c r="I1" s="39"/>
      <c r="J1" s="191"/>
      <c r="L1" s="192"/>
      <c r="M1" s="191"/>
    </row>
    <row r="2" spans="1:13" ht="15" thickBot="1" x14ac:dyDescent="0.25">
      <c r="J2" s="244" t="str">
        <f>Finanzplan!$C$6-1&amp;"/"&amp;Finanzplan!D6-1&amp;" (Vorjahr)"</f>
        <v>2025/2026 (Vorjahr)</v>
      </c>
      <c r="K2" s="245"/>
      <c r="L2" s="239" t="s">
        <v>67</v>
      </c>
      <c r="M2" s="240"/>
    </row>
    <row r="3" spans="1:13" ht="55.5" customHeight="1" thickBot="1" x14ac:dyDescent="0.25">
      <c r="A3" s="60" t="s">
        <v>70</v>
      </c>
      <c r="B3" s="195" t="s">
        <v>71</v>
      </c>
      <c r="C3" s="35" t="s">
        <v>66</v>
      </c>
      <c r="D3" s="35" t="s">
        <v>68</v>
      </c>
      <c r="E3" s="40" t="s">
        <v>2</v>
      </c>
      <c r="F3" s="35" t="str">
        <f>"W-ST "&amp;Finanzplan!$C$5&amp;""</f>
        <v>W-ST 2026/2027</v>
      </c>
      <c r="G3" s="198" t="s">
        <v>96</v>
      </c>
      <c r="H3" s="35" t="s">
        <v>84</v>
      </c>
      <c r="I3" s="36" t="s">
        <v>3</v>
      </c>
      <c r="J3" s="206" t="str">
        <f>"Lohnkosten inkl. LNK "&amp;Finanzplan!$C$6-1&amp;"/"&amp;Finanzplan!D6-1&amp;" (Vorjahr)"</f>
        <v>Lohnkosten inkl. LNK 2025/2026 (Vorjahr)</v>
      </c>
      <c r="K3" s="61" t="str">
        <f>"W-ST "&amp;Finanzplan!$C$6-1&amp;" (Vorjahr)"</f>
        <v>W-ST 2025 (Vorjahr)</v>
      </c>
      <c r="L3" s="62" t="s">
        <v>25</v>
      </c>
      <c r="M3" s="63" t="s">
        <v>23</v>
      </c>
    </row>
    <row r="4" spans="1:13" ht="15" customHeight="1" x14ac:dyDescent="0.2">
      <c r="A4" s="200"/>
      <c r="B4" s="67"/>
      <c r="C4" s="200"/>
      <c r="D4" s="200"/>
      <c r="E4" s="68"/>
      <c r="F4" s="69"/>
      <c r="G4" s="70"/>
      <c r="H4" s="71"/>
      <c r="I4" s="72"/>
      <c r="J4" s="73"/>
      <c r="K4" s="74"/>
      <c r="L4" s="75">
        <f>I4-J4</f>
        <v>0</v>
      </c>
      <c r="M4" s="241"/>
    </row>
    <row r="5" spans="1:13" ht="15" customHeight="1" x14ac:dyDescent="0.2">
      <c r="A5" s="65"/>
      <c r="B5" s="76"/>
      <c r="C5" s="65"/>
      <c r="D5" s="65"/>
      <c r="E5" s="77"/>
      <c r="F5" s="78"/>
      <c r="G5" s="79"/>
      <c r="H5" s="78"/>
      <c r="I5" s="80"/>
      <c r="J5" s="81"/>
      <c r="K5" s="79"/>
      <c r="L5" s="75">
        <f t="shared" ref="L5:L49" si="0">I5-J5</f>
        <v>0</v>
      </c>
      <c r="M5" s="242"/>
    </row>
    <row r="6" spans="1:13" ht="15" customHeight="1" x14ac:dyDescent="0.2">
      <c r="A6" s="65"/>
      <c r="B6" s="76"/>
      <c r="C6" s="65"/>
      <c r="D6" s="65"/>
      <c r="E6" s="82"/>
      <c r="F6" s="78"/>
      <c r="G6" s="79"/>
      <c r="H6" s="78"/>
      <c r="I6" s="80"/>
      <c r="J6" s="81"/>
      <c r="K6" s="79"/>
      <c r="L6" s="75">
        <f t="shared" si="0"/>
        <v>0</v>
      </c>
      <c r="M6" s="242"/>
    </row>
    <row r="7" spans="1:13" ht="15" customHeight="1" x14ac:dyDescent="0.2">
      <c r="A7" s="65"/>
      <c r="B7" s="76"/>
      <c r="C7" s="65"/>
      <c r="D7" s="65"/>
      <c r="E7" s="77"/>
      <c r="F7" s="78"/>
      <c r="G7" s="79"/>
      <c r="H7" s="78"/>
      <c r="I7" s="80"/>
      <c r="J7" s="81"/>
      <c r="K7" s="79"/>
      <c r="L7" s="75">
        <f t="shared" si="0"/>
        <v>0</v>
      </c>
      <c r="M7" s="242"/>
    </row>
    <row r="8" spans="1:13" ht="15" customHeight="1" x14ac:dyDescent="0.2">
      <c r="A8" s="65"/>
      <c r="B8" s="76"/>
      <c r="C8" s="65"/>
      <c r="D8" s="65"/>
      <c r="E8" s="77"/>
      <c r="F8" s="78"/>
      <c r="G8" s="79"/>
      <c r="H8" s="78"/>
      <c r="I8" s="80"/>
      <c r="J8" s="81"/>
      <c r="K8" s="79"/>
      <c r="L8" s="75">
        <f t="shared" si="0"/>
        <v>0</v>
      </c>
      <c r="M8" s="242"/>
    </row>
    <row r="9" spans="1:13" ht="15" customHeight="1" x14ac:dyDescent="0.2">
      <c r="A9" s="65"/>
      <c r="B9" s="76"/>
      <c r="C9" s="65"/>
      <c r="D9" s="65"/>
      <c r="E9" s="77"/>
      <c r="F9" s="78"/>
      <c r="G9" s="79"/>
      <c r="H9" s="78"/>
      <c r="I9" s="80"/>
      <c r="J9" s="81"/>
      <c r="K9" s="79"/>
      <c r="L9" s="75">
        <f t="shared" si="0"/>
        <v>0</v>
      </c>
      <c r="M9" s="242"/>
    </row>
    <row r="10" spans="1:13" ht="15" customHeight="1" x14ac:dyDescent="0.2">
      <c r="A10" s="65"/>
      <c r="B10" s="76"/>
      <c r="C10" s="65"/>
      <c r="D10" s="65"/>
      <c r="E10" s="77"/>
      <c r="F10" s="78"/>
      <c r="G10" s="79"/>
      <c r="H10" s="78"/>
      <c r="I10" s="80"/>
      <c r="J10" s="81"/>
      <c r="K10" s="79"/>
      <c r="L10" s="75">
        <f t="shared" si="0"/>
        <v>0</v>
      </c>
      <c r="M10" s="242"/>
    </row>
    <row r="11" spans="1:13" ht="15" customHeight="1" x14ac:dyDescent="0.2">
      <c r="A11" s="65"/>
      <c r="B11" s="76"/>
      <c r="C11" s="65"/>
      <c r="D11" s="65"/>
      <c r="E11" s="77"/>
      <c r="F11" s="78"/>
      <c r="G11" s="79"/>
      <c r="H11" s="78"/>
      <c r="I11" s="80"/>
      <c r="J11" s="81"/>
      <c r="K11" s="79"/>
      <c r="L11" s="75">
        <f t="shared" si="0"/>
        <v>0</v>
      </c>
      <c r="M11" s="242"/>
    </row>
    <row r="12" spans="1:13" ht="15" customHeight="1" x14ac:dyDescent="0.2">
      <c r="A12" s="65"/>
      <c r="B12" s="76"/>
      <c r="C12" s="65"/>
      <c r="D12" s="65"/>
      <c r="E12" s="77"/>
      <c r="F12" s="78"/>
      <c r="G12" s="79"/>
      <c r="H12" s="78"/>
      <c r="I12" s="80"/>
      <c r="J12" s="81"/>
      <c r="K12" s="79"/>
      <c r="L12" s="75">
        <f t="shared" si="0"/>
        <v>0</v>
      </c>
      <c r="M12" s="242"/>
    </row>
    <row r="13" spans="1:13" ht="15" customHeight="1" x14ac:dyDescent="0.2">
      <c r="A13" s="65"/>
      <c r="B13" s="76"/>
      <c r="C13" s="65"/>
      <c r="D13" s="65"/>
      <c r="E13" s="77"/>
      <c r="F13" s="78"/>
      <c r="G13" s="79"/>
      <c r="H13" s="78"/>
      <c r="I13" s="83"/>
      <c r="J13" s="81"/>
      <c r="K13" s="79"/>
      <c r="L13" s="75">
        <f t="shared" si="0"/>
        <v>0</v>
      </c>
      <c r="M13" s="242"/>
    </row>
    <row r="14" spans="1:13" ht="15" customHeight="1" x14ac:dyDescent="0.2">
      <c r="A14" s="65"/>
      <c r="B14" s="76"/>
      <c r="C14" s="65"/>
      <c r="D14" s="65"/>
      <c r="E14" s="77"/>
      <c r="F14" s="78"/>
      <c r="G14" s="79"/>
      <c r="H14" s="78"/>
      <c r="I14" s="83"/>
      <c r="J14" s="81"/>
      <c r="K14" s="79"/>
      <c r="L14" s="75">
        <f t="shared" si="0"/>
        <v>0</v>
      </c>
      <c r="M14" s="242"/>
    </row>
    <row r="15" spans="1:13" ht="15" customHeight="1" x14ac:dyDescent="0.2">
      <c r="A15" s="65"/>
      <c r="B15" s="76"/>
      <c r="C15" s="65"/>
      <c r="D15" s="65"/>
      <c r="E15" s="77"/>
      <c r="F15" s="78"/>
      <c r="G15" s="79"/>
      <c r="H15" s="78"/>
      <c r="I15" s="83"/>
      <c r="J15" s="81"/>
      <c r="K15" s="79"/>
      <c r="L15" s="75">
        <f t="shared" si="0"/>
        <v>0</v>
      </c>
      <c r="M15" s="242"/>
    </row>
    <row r="16" spans="1:13" ht="15" customHeight="1" x14ac:dyDescent="0.2">
      <c r="A16" s="65"/>
      <c r="B16" s="76"/>
      <c r="C16" s="65"/>
      <c r="D16" s="65"/>
      <c r="E16" s="77"/>
      <c r="F16" s="78"/>
      <c r="G16" s="79"/>
      <c r="H16" s="78"/>
      <c r="I16" s="83"/>
      <c r="J16" s="81"/>
      <c r="K16" s="79"/>
      <c r="L16" s="75">
        <f t="shared" si="0"/>
        <v>0</v>
      </c>
      <c r="M16" s="242"/>
    </row>
    <row r="17" spans="1:13" ht="15" customHeight="1" x14ac:dyDescent="0.2">
      <c r="A17" s="65"/>
      <c r="B17" s="76"/>
      <c r="C17" s="65"/>
      <c r="D17" s="65"/>
      <c r="E17" s="77"/>
      <c r="F17" s="78"/>
      <c r="G17" s="79"/>
      <c r="H17" s="78"/>
      <c r="I17" s="83"/>
      <c r="J17" s="81"/>
      <c r="K17" s="79"/>
      <c r="L17" s="75">
        <f t="shared" si="0"/>
        <v>0</v>
      </c>
      <c r="M17" s="242"/>
    </row>
    <row r="18" spans="1:13" ht="15" customHeight="1" x14ac:dyDescent="0.2">
      <c r="A18" s="65"/>
      <c r="B18" s="76"/>
      <c r="C18" s="65"/>
      <c r="D18" s="65"/>
      <c r="E18" s="77"/>
      <c r="F18" s="78"/>
      <c r="G18" s="79"/>
      <c r="H18" s="78"/>
      <c r="I18" s="83"/>
      <c r="J18" s="81"/>
      <c r="K18" s="79"/>
      <c r="L18" s="75">
        <f t="shared" si="0"/>
        <v>0</v>
      </c>
      <c r="M18" s="242"/>
    </row>
    <row r="19" spans="1:13" ht="15" customHeight="1" x14ac:dyDescent="0.2">
      <c r="A19" s="65"/>
      <c r="B19" s="76"/>
      <c r="C19" s="65"/>
      <c r="D19" s="65"/>
      <c r="E19" s="77"/>
      <c r="F19" s="78"/>
      <c r="G19" s="79"/>
      <c r="H19" s="78"/>
      <c r="I19" s="83"/>
      <c r="J19" s="81"/>
      <c r="K19" s="79"/>
      <c r="L19" s="75">
        <f t="shared" si="0"/>
        <v>0</v>
      </c>
      <c r="M19" s="242"/>
    </row>
    <row r="20" spans="1:13" ht="15" customHeight="1" x14ac:dyDescent="0.2">
      <c r="A20" s="65"/>
      <c r="B20" s="76"/>
      <c r="C20" s="65"/>
      <c r="D20" s="65"/>
      <c r="E20" s="77"/>
      <c r="F20" s="78"/>
      <c r="G20" s="79"/>
      <c r="H20" s="78"/>
      <c r="I20" s="83"/>
      <c r="J20" s="81"/>
      <c r="K20" s="79"/>
      <c r="L20" s="75">
        <f t="shared" si="0"/>
        <v>0</v>
      </c>
      <c r="M20" s="242"/>
    </row>
    <row r="21" spans="1:13" ht="15" customHeight="1" x14ac:dyDescent="0.2">
      <c r="A21" s="65"/>
      <c r="B21" s="76"/>
      <c r="C21" s="65"/>
      <c r="D21" s="65"/>
      <c r="E21" s="77"/>
      <c r="F21" s="78"/>
      <c r="G21" s="79"/>
      <c r="H21" s="78"/>
      <c r="I21" s="83"/>
      <c r="J21" s="81"/>
      <c r="K21" s="79"/>
      <c r="L21" s="75">
        <f t="shared" si="0"/>
        <v>0</v>
      </c>
      <c r="M21" s="242"/>
    </row>
    <row r="22" spans="1:13" ht="15" customHeight="1" x14ac:dyDescent="0.2">
      <c r="A22" s="65"/>
      <c r="B22" s="76"/>
      <c r="C22" s="65"/>
      <c r="D22" s="65"/>
      <c r="E22" s="77"/>
      <c r="F22" s="78"/>
      <c r="G22" s="79"/>
      <c r="H22" s="78"/>
      <c r="I22" s="83"/>
      <c r="J22" s="81"/>
      <c r="K22" s="79"/>
      <c r="L22" s="75">
        <f t="shared" si="0"/>
        <v>0</v>
      </c>
      <c r="M22" s="242"/>
    </row>
    <row r="23" spans="1:13" ht="15" customHeight="1" x14ac:dyDescent="0.2">
      <c r="A23" s="65"/>
      <c r="B23" s="76"/>
      <c r="C23" s="65"/>
      <c r="D23" s="65"/>
      <c r="E23" s="77"/>
      <c r="F23" s="78"/>
      <c r="G23" s="79"/>
      <c r="H23" s="78"/>
      <c r="I23" s="83"/>
      <c r="J23" s="81"/>
      <c r="K23" s="79"/>
      <c r="L23" s="75">
        <f t="shared" si="0"/>
        <v>0</v>
      </c>
      <c r="M23" s="242"/>
    </row>
    <row r="24" spans="1:13" ht="15" customHeight="1" x14ac:dyDescent="0.2">
      <c r="A24" s="65"/>
      <c r="B24" s="76"/>
      <c r="C24" s="65"/>
      <c r="D24" s="65"/>
      <c r="E24" s="77"/>
      <c r="F24" s="78"/>
      <c r="G24" s="79"/>
      <c r="H24" s="78"/>
      <c r="I24" s="83"/>
      <c r="J24" s="81"/>
      <c r="K24" s="79"/>
      <c r="L24" s="75">
        <f t="shared" si="0"/>
        <v>0</v>
      </c>
      <c r="M24" s="242"/>
    </row>
    <row r="25" spans="1:13" ht="15" customHeight="1" x14ac:dyDescent="0.2">
      <c r="A25" s="65"/>
      <c r="B25" s="76"/>
      <c r="C25" s="65"/>
      <c r="D25" s="65"/>
      <c r="E25" s="77"/>
      <c r="F25" s="78"/>
      <c r="G25" s="79"/>
      <c r="H25" s="78"/>
      <c r="I25" s="83"/>
      <c r="J25" s="81"/>
      <c r="K25" s="79"/>
      <c r="L25" s="75">
        <f t="shared" si="0"/>
        <v>0</v>
      </c>
      <c r="M25" s="242"/>
    </row>
    <row r="26" spans="1:13" ht="15" customHeight="1" x14ac:dyDescent="0.2">
      <c r="A26" s="65"/>
      <c r="B26" s="76"/>
      <c r="C26" s="65"/>
      <c r="D26" s="65"/>
      <c r="E26" s="77"/>
      <c r="F26" s="78"/>
      <c r="G26" s="79"/>
      <c r="H26" s="78"/>
      <c r="I26" s="83"/>
      <c r="J26" s="81"/>
      <c r="K26" s="79"/>
      <c r="L26" s="75">
        <f t="shared" si="0"/>
        <v>0</v>
      </c>
      <c r="M26" s="242"/>
    </row>
    <row r="27" spans="1:13" ht="15" customHeight="1" x14ac:dyDescent="0.2">
      <c r="A27" s="65"/>
      <c r="B27" s="76"/>
      <c r="C27" s="65"/>
      <c r="D27" s="65"/>
      <c r="E27" s="77"/>
      <c r="F27" s="78"/>
      <c r="G27" s="79"/>
      <c r="H27" s="78"/>
      <c r="I27" s="80"/>
      <c r="J27" s="81"/>
      <c r="K27" s="79"/>
      <c r="L27" s="75">
        <f t="shared" ref="L27:L48" si="1">I27-J27</f>
        <v>0</v>
      </c>
      <c r="M27" s="242"/>
    </row>
    <row r="28" spans="1:13" ht="15" customHeight="1" x14ac:dyDescent="0.2">
      <c r="A28" s="65"/>
      <c r="B28" s="76"/>
      <c r="C28" s="65"/>
      <c r="D28" s="65"/>
      <c r="E28" s="82"/>
      <c r="F28" s="78"/>
      <c r="G28" s="79"/>
      <c r="H28" s="78"/>
      <c r="I28" s="80"/>
      <c r="J28" s="81"/>
      <c r="K28" s="79"/>
      <c r="L28" s="75">
        <f t="shared" si="1"/>
        <v>0</v>
      </c>
      <c r="M28" s="242"/>
    </row>
    <row r="29" spans="1:13" ht="15" customHeight="1" x14ac:dyDescent="0.2">
      <c r="A29" s="65"/>
      <c r="B29" s="76"/>
      <c r="C29" s="65"/>
      <c r="D29" s="65"/>
      <c r="E29" s="77"/>
      <c r="F29" s="78"/>
      <c r="G29" s="79"/>
      <c r="H29" s="78"/>
      <c r="I29" s="80"/>
      <c r="J29" s="81"/>
      <c r="K29" s="79"/>
      <c r="L29" s="75">
        <f t="shared" si="1"/>
        <v>0</v>
      </c>
      <c r="M29" s="242"/>
    </row>
    <row r="30" spans="1:13" ht="15" customHeight="1" x14ac:dyDescent="0.2">
      <c r="A30" s="65"/>
      <c r="B30" s="76"/>
      <c r="C30" s="65"/>
      <c r="D30" s="65"/>
      <c r="E30" s="77"/>
      <c r="F30" s="78"/>
      <c r="G30" s="79"/>
      <c r="H30" s="78"/>
      <c r="I30" s="80"/>
      <c r="J30" s="81"/>
      <c r="K30" s="79"/>
      <c r="L30" s="75">
        <f t="shared" si="1"/>
        <v>0</v>
      </c>
      <c r="M30" s="242"/>
    </row>
    <row r="31" spans="1:13" ht="15" customHeight="1" x14ac:dyDescent="0.2">
      <c r="A31" s="65"/>
      <c r="B31" s="76"/>
      <c r="C31" s="65"/>
      <c r="D31" s="65"/>
      <c r="E31" s="77"/>
      <c r="F31" s="78"/>
      <c r="G31" s="79"/>
      <c r="H31" s="78"/>
      <c r="I31" s="80"/>
      <c r="J31" s="81"/>
      <c r="K31" s="79"/>
      <c r="L31" s="75">
        <f t="shared" si="1"/>
        <v>0</v>
      </c>
      <c r="M31" s="242"/>
    </row>
    <row r="32" spans="1:13" ht="15" customHeight="1" x14ac:dyDescent="0.2">
      <c r="A32" s="65"/>
      <c r="B32" s="76"/>
      <c r="C32" s="65"/>
      <c r="D32" s="65"/>
      <c r="E32" s="77"/>
      <c r="F32" s="78"/>
      <c r="G32" s="79"/>
      <c r="H32" s="78"/>
      <c r="I32" s="80"/>
      <c r="J32" s="81"/>
      <c r="K32" s="79"/>
      <c r="L32" s="75">
        <f t="shared" si="1"/>
        <v>0</v>
      </c>
      <c r="M32" s="242"/>
    </row>
    <row r="33" spans="1:13" ht="15" customHeight="1" x14ac:dyDescent="0.2">
      <c r="A33" s="65"/>
      <c r="B33" s="76"/>
      <c r="C33" s="65"/>
      <c r="D33" s="65"/>
      <c r="E33" s="77"/>
      <c r="F33" s="78"/>
      <c r="G33" s="79"/>
      <c r="H33" s="78"/>
      <c r="I33" s="80"/>
      <c r="J33" s="81"/>
      <c r="K33" s="79"/>
      <c r="L33" s="75">
        <f t="shared" si="1"/>
        <v>0</v>
      </c>
      <c r="M33" s="242"/>
    </row>
    <row r="34" spans="1:13" ht="15" customHeight="1" x14ac:dyDescent="0.2">
      <c r="A34" s="65"/>
      <c r="B34" s="76"/>
      <c r="C34" s="65"/>
      <c r="D34" s="65"/>
      <c r="E34" s="77"/>
      <c r="F34" s="78"/>
      <c r="G34" s="79"/>
      <c r="H34" s="78"/>
      <c r="I34" s="80"/>
      <c r="J34" s="81"/>
      <c r="K34" s="79"/>
      <c r="L34" s="75">
        <f t="shared" si="1"/>
        <v>0</v>
      </c>
      <c r="M34" s="242"/>
    </row>
    <row r="35" spans="1:13" ht="15" customHeight="1" x14ac:dyDescent="0.2">
      <c r="A35" s="65"/>
      <c r="B35" s="76"/>
      <c r="C35" s="65"/>
      <c r="D35" s="65"/>
      <c r="E35" s="77"/>
      <c r="F35" s="78"/>
      <c r="G35" s="79"/>
      <c r="H35" s="78"/>
      <c r="I35" s="83"/>
      <c r="J35" s="81"/>
      <c r="K35" s="79"/>
      <c r="L35" s="75">
        <f t="shared" si="1"/>
        <v>0</v>
      </c>
      <c r="M35" s="242"/>
    </row>
    <row r="36" spans="1:13" ht="15" customHeight="1" x14ac:dyDescent="0.2">
      <c r="A36" s="65"/>
      <c r="B36" s="76"/>
      <c r="C36" s="65"/>
      <c r="D36" s="65"/>
      <c r="E36" s="77"/>
      <c r="F36" s="78"/>
      <c r="G36" s="79"/>
      <c r="H36" s="78"/>
      <c r="I36" s="83"/>
      <c r="J36" s="81"/>
      <c r="K36" s="79"/>
      <c r="L36" s="75">
        <f t="shared" si="1"/>
        <v>0</v>
      </c>
      <c r="M36" s="242"/>
    </row>
    <row r="37" spans="1:13" ht="15" customHeight="1" x14ac:dyDescent="0.2">
      <c r="A37" s="65"/>
      <c r="B37" s="76"/>
      <c r="C37" s="65"/>
      <c r="D37" s="65"/>
      <c r="E37" s="77"/>
      <c r="F37" s="78"/>
      <c r="G37" s="79"/>
      <c r="H37" s="78"/>
      <c r="I37" s="83"/>
      <c r="J37" s="81"/>
      <c r="K37" s="79"/>
      <c r="L37" s="75">
        <f t="shared" si="1"/>
        <v>0</v>
      </c>
      <c r="M37" s="242"/>
    </row>
    <row r="38" spans="1:13" ht="15" customHeight="1" x14ac:dyDescent="0.2">
      <c r="A38" s="65"/>
      <c r="B38" s="76"/>
      <c r="C38" s="65"/>
      <c r="D38" s="65"/>
      <c r="E38" s="77"/>
      <c r="F38" s="78"/>
      <c r="G38" s="79"/>
      <c r="H38" s="78"/>
      <c r="I38" s="83"/>
      <c r="J38" s="81"/>
      <c r="K38" s="79"/>
      <c r="L38" s="75">
        <f t="shared" si="1"/>
        <v>0</v>
      </c>
      <c r="M38" s="242"/>
    </row>
    <row r="39" spans="1:13" ht="15" customHeight="1" x14ac:dyDescent="0.2">
      <c r="A39" s="65"/>
      <c r="B39" s="76"/>
      <c r="C39" s="65"/>
      <c r="D39" s="65"/>
      <c r="E39" s="77"/>
      <c r="F39" s="78"/>
      <c r="G39" s="79"/>
      <c r="H39" s="78"/>
      <c r="I39" s="83"/>
      <c r="J39" s="81"/>
      <c r="K39" s="79"/>
      <c r="L39" s="75">
        <f t="shared" si="1"/>
        <v>0</v>
      </c>
      <c r="M39" s="242"/>
    </row>
    <row r="40" spans="1:13" ht="15" customHeight="1" x14ac:dyDescent="0.2">
      <c r="A40" s="65"/>
      <c r="B40" s="76"/>
      <c r="C40" s="65"/>
      <c r="D40" s="65"/>
      <c r="E40" s="77"/>
      <c r="F40" s="78"/>
      <c r="G40" s="79"/>
      <c r="H40" s="78"/>
      <c r="I40" s="83"/>
      <c r="J40" s="81"/>
      <c r="K40" s="79"/>
      <c r="L40" s="75">
        <f t="shared" si="1"/>
        <v>0</v>
      </c>
      <c r="M40" s="242"/>
    </row>
    <row r="41" spans="1:13" ht="15" customHeight="1" x14ac:dyDescent="0.2">
      <c r="A41" s="65"/>
      <c r="B41" s="76"/>
      <c r="C41" s="65"/>
      <c r="D41" s="65"/>
      <c r="E41" s="77"/>
      <c r="F41" s="78"/>
      <c r="G41" s="79"/>
      <c r="H41" s="78"/>
      <c r="I41" s="83"/>
      <c r="J41" s="81"/>
      <c r="K41" s="79"/>
      <c r="L41" s="75">
        <f t="shared" si="1"/>
        <v>0</v>
      </c>
      <c r="M41" s="242"/>
    </row>
    <row r="42" spans="1:13" ht="15" customHeight="1" x14ac:dyDescent="0.2">
      <c r="A42" s="65"/>
      <c r="B42" s="76"/>
      <c r="C42" s="65"/>
      <c r="D42" s="65"/>
      <c r="E42" s="77"/>
      <c r="F42" s="78"/>
      <c r="G42" s="79"/>
      <c r="H42" s="78"/>
      <c r="I42" s="83"/>
      <c r="J42" s="81"/>
      <c r="K42" s="79"/>
      <c r="L42" s="75">
        <f t="shared" si="1"/>
        <v>0</v>
      </c>
      <c r="M42" s="242"/>
    </row>
    <row r="43" spans="1:13" ht="15" customHeight="1" x14ac:dyDescent="0.2">
      <c r="A43" s="65"/>
      <c r="B43" s="76"/>
      <c r="C43" s="65"/>
      <c r="D43" s="65"/>
      <c r="E43" s="77"/>
      <c r="F43" s="78"/>
      <c r="G43" s="79"/>
      <c r="H43" s="78"/>
      <c r="I43" s="83"/>
      <c r="J43" s="81"/>
      <c r="K43" s="79"/>
      <c r="L43" s="75">
        <f t="shared" si="1"/>
        <v>0</v>
      </c>
      <c r="M43" s="242"/>
    </row>
    <row r="44" spans="1:13" ht="15" customHeight="1" x14ac:dyDescent="0.2">
      <c r="A44" s="65"/>
      <c r="B44" s="76"/>
      <c r="C44" s="65"/>
      <c r="D44" s="65"/>
      <c r="E44" s="77"/>
      <c r="F44" s="78"/>
      <c r="G44" s="79"/>
      <c r="H44" s="78"/>
      <c r="I44" s="83"/>
      <c r="J44" s="81"/>
      <c r="K44" s="79"/>
      <c r="L44" s="75">
        <f t="shared" si="1"/>
        <v>0</v>
      </c>
      <c r="M44" s="242"/>
    </row>
    <row r="45" spans="1:13" ht="15" customHeight="1" x14ac:dyDescent="0.2">
      <c r="A45" s="65"/>
      <c r="B45" s="76"/>
      <c r="C45" s="65"/>
      <c r="D45" s="65"/>
      <c r="E45" s="77"/>
      <c r="F45" s="78"/>
      <c r="G45" s="79"/>
      <c r="H45" s="78"/>
      <c r="I45" s="83"/>
      <c r="J45" s="81"/>
      <c r="K45" s="79"/>
      <c r="L45" s="75">
        <f t="shared" si="1"/>
        <v>0</v>
      </c>
      <c r="M45" s="242"/>
    </row>
    <row r="46" spans="1:13" ht="15" customHeight="1" x14ac:dyDescent="0.2">
      <c r="A46" s="65"/>
      <c r="B46" s="76"/>
      <c r="C46" s="65"/>
      <c r="D46" s="65"/>
      <c r="E46" s="77"/>
      <c r="F46" s="78"/>
      <c r="G46" s="79"/>
      <c r="H46" s="78"/>
      <c r="I46" s="83"/>
      <c r="J46" s="81"/>
      <c r="K46" s="79"/>
      <c r="L46" s="75">
        <f t="shared" si="1"/>
        <v>0</v>
      </c>
      <c r="M46" s="242"/>
    </row>
    <row r="47" spans="1:13" ht="15" customHeight="1" x14ac:dyDescent="0.2">
      <c r="A47" s="65"/>
      <c r="B47" s="76"/>
      <c r="C47" s="65"/>
      <c r="D47" s="65"/>
      <c r="E47" s="77"/>
      <c r="F47" s="78"/>
      <c r="G47" s="79"/>
      <c r="H47" s="78"/>
      <c r="I47" s="83"/>
      <c r="J47" s="81"/>
      <c r="K47" s="79"/>
      <c r="L47" s="75">
        <f t="shared" si="1"/>
        <v>0</v>
      </c>
      <c r="M47" s="242"/>
    </row>
    <row r="48" spans="1:13" ht="15" customHeight="1" x14ac:dyDescent="0.2">
      <c r="A48" s="65"/>
      <c r="B48" s="76"/>
      <c r="C48" s="65"/>
      <c r="D48" s="65"/>
      <c r="E48" s="77"/>
      <c r="F48" s="78"/>
      <c r="G48" s="79"/>
      <c r="H48" s="78"/>
      <c r="I48" s="83"/>
      <c r="J48" s="81"/>
      <c r="K48" s="79"/>
      <c r="L48" s="75">
        <f t="shared" si="1"/>
        <v>0</v>
      </c>
      <c r="M48" s="242"/>
    </row>
    <row r="49" spans="1:13" ht="15.75" customHeight="1" thickBot="1" x14ac:dyDescent="0.25">
      <c r="A49" s="65"/>
      <c r="B49" s="76"/>
      <c r="C49" s="65"/>
      <c r="D49" s="65"/>
      <c r="E49" s="77"/>
      <c r="F49" s="78"/>
      <c r="G49" s="79"/>
      <c r="H49" s="78"/>
      <c r="I49" s="84"/>
      <c r="J49" s="81"/>
      <c r="K49" s="79"/>
      <c r="L49" s="75">
        <f t="shared" si="0"/>
        <v>0</v>
      </c>
      <c r="M49" s="243"/>
    </row>
    <row r="50" spans="1:13" ht="15" thickBot="1" x14ac:dyDescent="0.25">
      <c r="B50" s="246"/>
      <c r="C50" s="246"/>
      <c r="D50" s="246"/>
      <c r="E50" s="246"/>
      <c r="F50" s="86">
        <f ca="1">SUM(F4:OFFSET(F50,-1,0))</f>
        <v>0</v>
      </c>
      <c r="G50" s="86"/>
      <c r="H50" s="86"/>
      <c r="I50" s="201">
        <f ca="1">SUM(I4:OFFSET(I50,-1,0))</f>
        <v>0</v>
      </c>
      <c r="J50" s="87">
        <f ca="1">SUM(J4:OFFSET(J50,-1,0))</f>
        <v>0</v>
      </c>
      <c r="K50" s="87">
        <f ca="1">SUM(K4:OFFSET(K50,-1,0))</f>
        <v>0</v>
      </c>
      <c r="L50" s="87">
        <f ca="1">I50-J50</f>
        <v>0</v>
      </c>
      <c r="M50" s="199" t="str">
        <f ca="1">IF(OR(J50=0,I50=0),"-",I50/J50*100-100)</f>
        <v>-</v>
      </c>
    </row>
    <row r="51" spans="1:13" ht="15" thickBot="1" x14ac:dyDescent="0.25"/>
    <row r="52" spans="1:13" ht="43.5" thickBot="1" x14ac:dyDescent="0.25">
      <c r="A52" s="48" t="s">
        <v>85</v>
      </c>
      <c r="B52" s="204"/>
    </row>
    <row r="67" spans="2:3" x14ac:dyDescent="0.2">
      <c r="B67" s="197" t="s">
        <v>69</v>
      </c>
      <c r="C67" s="197" t="s">
        <v>72</v>
      </c>
    </row>
    <row r="68" spans="2:3" x14ac:dyDescent="0.2">
      <c r="B68" s="197" t="s">
        <v>89</v>
      </c>
      <c r="C68" s="197" t="s">
        <v>73</v>
      </c>
    </row>
    <row r="69" spans="2:3" x14ac:dyDescent="0.2">
      <c r="B69" s="197"/>
      <c r="C69" s="197" t="s">
        <v>74</v>
      </c>
    </row>
  </sheetData>
  <sheetProtection algorithmName="SHA-512" hashValue="dRwj8oJEe8IN3J89GJkt4twKMvD2ql/J4F7FV0/hWG03GfOPG06YAy8qKoAArayT33Pb7xnSzVoocUtMZnAZsA==" saltValue="jZf8IzOAukaTEGrd4K14bw==" spinCount="100000" sheet="1" objects="1" scenarios="1"/>
  <mergeCells count="4">
    <mergeCell ref="L2:M2"/>
    <mergeCell ref="M4:M49"/>
    <mergeCell ref="J2:K2"/>
    <mergeCell ref="B50:E50"/>
  </mergeCells>
  <dataValidations count="2">
    <dataValidation type="list" allowBlank="1" showInputMessage="1" showErrorMessage="1" sqref="H4:H49" xr:uid="{00000000-0002-0000-0200-000000000000}">
      <formula1>$C$67:$C$69</formula1>
    </dataValidation>
    <dataValidation type="list" allowBlank="1" showInputMessage="1" showErrorMessage="1" sqref="D4:D49" xr:uid="{00000000-0002-0000-0200-000001000000}">
      <formula1>$B$67:$B$68</formula1>
    </dataValidation>
  </dataValidations>
  <printOptions horizontalCentered="1"/>
  <pageMargins left="0.19685039370078741" right="0.19685039370078741" top="0.78740157480314965" bottom="0.78740157480314965" header="0.31496062992125984" footer="0.31496062992125984"/>
  <pageSetup paperSize="8" scale="63" orientation="landscape" r:id="rId1"/>
  <headerFooter>
    <oddHeader>&amp;L&amp;A / &amp;D</oddHeader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theme="6" tint="0.59999389629810485"/>
    <pageSetUpPr fitToPage="1"/>
  </sheetPr>
  <dimension ref="A1:G44"/>
  <sheetViews>
    <sheetView workbookViewId="0">
      <selection activeCell="E44" sqref="E44"/>
    </sheetView>
  </sheetViews>
  <sheetFormatPr baseColWidth="10" defaultRowHeight="15" x14ac:dyDescent="0.25"/>
  <cols>
    <col min="1" max="1" width="9.7109375" customWidth="1"/>
    <col min="2" max="2" width="58.28515625" style="98" bestFit="1" customWidth="1"/>
    <col min="3" max="5" width="20.42578125" customWidth="1"/>
  </cols>
  <sheetData>
    <row r="1" spans="1:7" ht="28.5" customHeight="1" x14ac:dyDescent="0.25">
      <c r="A1" s="246" t="s">
        <v>31</v>
      </c>
      <c r="B1" s="246"/>
      <c r="C1" s="248">
        <f>Finanzplan!C1</f>
        <v>0</v>
      </c>
      <c r="D1" s="248"/>
      <c r="E1" s="248"/>
    </row>
    <row r="2" spans="1:7" ht="28.5" customHeight="1" x14ac:dyDescent="0.25">
      <c r="A2" s="246" t="s">
        <v>11</v>
      </c>
      <c r="B2" s="246"/>
      <c r="C2" s="248">
        <f>Finanzplan!C2</f>
        <v>0</v>
      </c>
      <c r="D2" s="248"/>
      <c r="E2" s="248"/>
    </row>
    <row r="3" spans="1:7" x14ac:dyDescent="0.25">
      <c r="A3" s="250" t="s">
        <v>26</v>
      </c>
      <c r="B3" s="251"/>
      <c r="C3" s="249">
        <f>Finanzplan!C3</f>
        <v>0</v>
      </c>
      <c r="D3" s="249"/>
      <c r="E3" s="249"/>
      <c r="F3" s="247"/>
      <c r="G3" s="247"/>
    </row>
    <row r="4" spans="1:7" x14ac:dyDescent="0.25">
      <c r="A4" s="234" t="s">
        <v>53</v>
      </c>
      <c r="B4" s="234"/>
      <c r="C4" s="249" t="str">
        <f>Finanzplan!C5</f>
        <v>2026/2027</v>
      </c>
      <c r="D4" s="249"/>
      <c r="E4" s="249"/>
    </row>
    <row r="5" spans="1:7" x14ac:dyDescent="0.25">
      <c r="A5" s="12"/>
      <c r="B5" s="85"/>
      <c r="C5" s="12"/>
      <c r="D5" s="12"/>
      <c r="E5" s="12"/>
    </row>
    <row r="6" spans="1:7" x14ac:dyDescent="0.25">
      <c r="A6" s="12"/>
      <c r="B6" s="85"/>
      <c r="C6" s="15" t="str">
        <f>Finanzplan!C7</f>
        <v>Ist 2024/2025</v>
      </c>
      <c r="D6" s="15" t="str">
        <f>Finanzplan!D7</f>
        <v>Auswählen ↓</v>
      </c>
      <c r="E6" s="15" t="str">
        <f>"Plan "&amp;C4</f>
        <v>Plan 2026/2027</v>
      </c>
    </row>
    <row r="7" spans="1:7" x14ac:dyDescent="0.25">
      <c r="A7" s="12"/>
      <c r="B7" s="183" t="s">
        <v>1</v>
      </c>
      <c r="C7" s="12"/>
      <c r="D7" s="12"/>
      <c r="E7" s="12"/>
    </row>
    <row r="8" spans="1:7" x14ac:dyDescent="0.25">
      <c r="A8" s="44" t="s">
        <v>12</v>
      </c>
      <c r="B8" s="184" t="s">
        <v>0</v>
      </c>
      <c r="C8" s="21">
        <f>Finanzplan!C9</f>
        <v>0</v>
      </c>
      <c r="D8" s="21">
        <f>Finanzplan!D9</f>
        <v>0</v>
      </c>
      <c r="E8" s="21">
        <f>Finanzplan!E9</f>
        <v>0</v>
      </c>
    </row>
    <row r="9" spans="1:7" x14ac:dyDescent="0.25">
      <c r="A9" s="12"/>
      <c r="B9" s="85"/>
      <c r="C9" s="22"/>
      <c r="D9" s="22"/>
      <c r="E9" s="22"/>
    </row>
    <row r="10" spans="1:7" x14ac:dyDescent="0.25">
      <c r="A10" s="24"/>
      <c r="B10" s="183" t="s">
        <v>4</v>
      </c>
      <c r="C10" s="22"/>
      <c r="D10" s="22"/>
      <c r="E10" s="22"/>
    </row>
    <row r="11" spans="1:7" x14ac:dyDescent="0.25">
      <c r="A11" s="45" t="s">
        <v>12</v>
      </c>
      <c r="B11" s="184" t="s">
        <v>0</v>
      </c>
      <c r="C11" s="21">
        <f>Finanzplan!C12</f>
        <v>0</v>
      </c>
      <c r="D11" s="21">
        <f ca="1">Finanzplan!D12</f>
        <v>0</v>
      </c>
      <c r="E11" s="21">
        <f ca="1">Finanzplan!E12</f>
        <v>0</v>
      </c>
    </row>
    <row r="12" spans="1:7" x14ac:dyDescent="0.25">
      <c r="A12" s="12"/>
      <c r="B12" s="85"/>
      <c r="C12" s="22"/>
      <c r="D12" s="22"/>
      <c r="E12" s="22"/>
    </row>
    <row r="13" spans="1:7" x14ac:dyDescent="0.25">
      <c r="A13" s="12"/>
      <c r="B13" s="183" t="s">
        <v>5</v>
      </c>
      <c r="C13" s="22"/>
      <c r="D13" s="22"/>
      <c r="E13" s="22"/>
    </row>
    <row r="14" spans="1:7" x14ac:dyDescent="0.25">
      <c r="A14" s="45" t="s">
        <v>12</v>
      </c>
      <c r="B14" s="188" t="s">
        <v>6</v>
      </c>
      <c r="C14" s="187">
        <f>C8+C11</f>
        <v>0</v>
      </c>
      <c r="D14" s="187">
        <f ca="1">D8+D11</f>
        <v>0</v>
      </c>
      <c r="E14" s="187">
        <f ca="1">E8+E11</f>
        <v>0</v>
      </c>
    </row>
    <row r="15" spans="1:7" x14ac:dyDescent="0.25">
      <c r="A15" s="12"/>
      <c r="B15" s="85"/>
      <c r="C15" s="22"/>
      <c r="D15" s="22"/>
      <c r="E15" s="22"/>
    </row>
    <row r="16" spans="1:7" x14ac:dyDescent="0.25">
      <c r="A16" s="12"/>
      <c r="B16" s="85"/>
      <c r="C16" s="22"/>
      <c r="D16" s="22"/>
      <c r="E16" s="22"/>
    </row>
    <row r="17" spans="1:5" x14ac:dyDescent="0.25">
      <c r="A17" s="12"/>
      <c r="B17" s="183" t="s">
        <v>9</v>
      </c>
      <c r="C17" s="22"/>
      <c r="D17" s="22"/>
      <c r="E17" s="22"/>
    </row>
    <row r="18" spans="1:5" ht="28.5" x14ac:dyDescent="0.25">
      <c r="A18" s="231" t="s">
        <v>13</v>
      </c>
      <c r="B18" s="180" t="str">
        <f>Finanzplan!B19</f>
        <v>Eigene Einnahmen (Kursbeiträge, Mitgliedsbeiträge, Eintritte, Unkostenbeiträge,…)</v>
      </c>
      <c r="C18" s="18">
        <f>Finanzplan!C19</f>
        <v>0</v>
      </c>
      <c r="D18" s="18">
        <f>Finanzplan!D19</f>
        <v>0</v>
      </c>
      <c r="E18" s="18">
        <f>Finanzplan!E19</f>
        <v>0</v>
      </c>
    </row>
    <row r="19" spans="1:5" x14ac:dyDescent="0.25">
      <c r="A19" s="232"/>
      <c r="B19" s="180" t="str">
        <f>Finanzplan!B20</f>
        <v>Spenden</v>
      </c>
      <c r="C19" s="18">
        <f>Finanzplan!C20</f>
        <v>0</v>
      </c>
      <c r="D19" s="18">
        <f>Finanzplan!D20</f>
        <v>0</v>
      </c>
      <c r="E19" s="18">
        <f>Finanzplan!E20</f>
        <v>0</v>
      </c>
    </row>
    <row r="20" spans="1:5" x14ac:dyDescent="0.25">
      <c r="A20" s="232"/>
      <c r="B20" s="180" t="str">
        <f>Finanzplan!B21</f>
        <v>Sponsoring</v>
      </c>
      <c r="C20" s="18">
        <f>Finanzplan!C21</f>
        <v>0</v>
      </c>
      <c r="D20" s="18">
        <f>Finanzplan!D21</f>
        <v>0</v>
      </c>
      <c r="E20" s="18">
        <f>Finanzplan!E21</f>
        <v>0</v>
      </c>
    </row>
    <row r="21" spans="1:5" x14ac:dyDescent="0.25">
      <c r="A21" s="232"/>
      <c r="B21" s="180" t="str">
        <f>Finanzplan!B22</f>
        <v>erhaltene Zinsen</v>
      </c>
      <c r="C21" s="18">
        <f>Finanzplan!C22</f>
        <v>0</v>
      </c>
      <c r="D21" s="18">
        <f>Finanzplan!D22</f>
        <v>0</v>
      </c>
      <c r="E21" s="18">
        <f>Finanzplan!E22</f>
        <v>0</v>
      </c>
    </row>
    <row r="22" spans="1:5" x14ac:dyDescent="0.25">
      <c r="A22" s="232"/>
      <c r="B22" s="180" t="str">
        <f>Finanzplan!B23</f>
        <v>Auflösung Rückstellung/Rücklagen</v>
      </c>
      <c r="C22" s="18">
        <f>Finanzplan!C23</f>
        <v>0</v>
      </c>
      <c r="D22" s="18">
        <f>Finanzplan!D23</f>
        <v>0</v>
      </c>
      <c r="E22" s="18">
        <f>Finanzplan!E23</f>
        <v>0</v>
      </c>
    </row>
    <row r="23" spans="1:5" x14ac:dyDescent="0.25">
      <c r="A23" s="232"/>
      <c r="B23" s="180" t="str">
        <f>Finanzplan!B24</f>
        <v>Sonstige</v>
      </c>
      <c r="C23" s="18">
        <f>Finanzplan!C24</f>
        <v>0</v>
      </c>
      <c r="D23" s="18">
        <f>Finanzplan!D24</f>
        <v>0</v>
      </c>
      <c r="E23" s="18">
        <f>Finanzplan!E24</f>
        <v>0</v>
      </c>
    </row>
    <row r="24" spans="1:5" x14ac:dyDescent="0.25">
      <c r="A24" s="232"/>
      <c r="B24" s="180">
        <f>Finanzplan!B25</f>
        <v>0</v>
      </c>
      <c r="C24" s="18">
        <f>Finanzplan!C25</f>
        <v>0</v>
      </c>
      <c r="D24" s="18">
        <f>Finanzplan!D25</f>
        <v>0</v>
      </c>
      <c r="E24" s="18">
        <f>Finanzplan!E25</f>
        <v>0</v>
      </c>
    </row>
    <row r="25" spans="1:5" x14ac:dyDescent="0.25">
      <c r="A25" s="232"/>
      <c r="B25" s="180">
        <f>Finanzplan!B26</f>
        <v>0</v>
      </c>
      <c r="C25" s="18">
        <f>Finanzplan!C26</f>
        <v>0</v>
      </c>
      <c r="D25" s="18">
        <f>Finanzplan!D26</f>
        <v>0</v>
      </c>
      <c r="E25" s="18">
        <f>Finanzplan!E26</f>
        <v>0</v>
      </c>
    </row>
    <row r="26" spans="1:5" x14ac:dyDescent="0.25">
      <c r="A26" s="232"/>
      <c r="B26" s="180">
        <f>Finanzplan!B27</f>
        <v>0</v>
      </c>
      <c r="C26" s="18">
        <f>Finanzplan!C27</f>
        <v>0</v>
      </c>
      <c r="D26" s="18">
        <f>Finanzplan!D27</f>
        <v>0</v>
      </c>
      <c r="E26" s="18">
        <f>Finanzplan!E27</f>
        <v>0</v>
      </c>
    </row>
    <row r="27" spans="1:5" x14ac:dyDescent="0.25">
      <c r="A27" s="233"/>
      <c r="B27" s="185" t="s">
        <v>6</v>
      </c>
      <c r="C27" s="27">
        <f ca="1">SUM(C18:OFFSET(C27,-1,0))</f>
        <v>0</v>
      </c>
      <c r="D27" s="27">
        <f ca="1">SUM(D18:OFFSET(D27,-1,0))</f>
        <v>0</v>
      </c>
      <c r="E27" s="27">
        <f ca="1">SUM(E18:OFFSET(E27,-1,0))</f>
        <v>0</v>
      </c>
    </row>
    <row r="28" spans="1:5" x14ac:dyDescent="0.25">
      <c r="A28" s="12"/>
      <c r="B28" s="85"/>
      <c r="C28" s="22"/>
      <c r="D28" s="22"/>
      <c r="E28" s="22"/>
    </row>
    <row r="29" spans="1:5" x14ac:dyDescent="0.25">
      <c r="A29" s="12"/>
      <c r="B29" s="183" t="s">
        <v>10</v>
      </c>
      <c r="C29" s="22"/>
      <c r="D29" s="22"/>
      <c r="E29" s="22"/>
    </row>
    <row r="30" spans="1:5" x14ac:dyDescent="0.25">
      <c r="A30" s="230" t="s">
        <v>13</v>
      </c>
      <c r="B30" s="180" t="str">
        <f>Finanzplan!B31</f>
        <v>EU</v>
      </c>
      <c r="C30" s="18">
        <f>Finanzplan!C31</f>
        <v>0</v>
      </c>
      <c r="D30" s="18">
        <f>Finanzplan!D31</f>
        <v>0</v>
      </c>
      <c r="E30" s="18">
        <f>Finanzplan!E31</f>
        <v>0</v>
      </c>
    </row>
    <row r="31" spans="1:5" ht="28.5" x14ac:dyDescent="0.25">
      <c r="A31" s="230"/>
      <c r="B31" s="180" t="str">
        <f>Finanzplan!B32</f>
        <v>Bundesministerium, bitte jedes Ministerium einzeln anführen</v>
      </c>
      <c r="C31" s="18">
        <f>Finanzplan!C32</f>
        <v>0</v>
      </c>
      <c r="D31" s="18">
        <f>Finanzplan!D32</f>
        <v>0</v>
      </c>
      <c r="E31" s="18">
        <f>Finanzplan!E32</f>
        <v>0</v>
      </c>
    </row>
    <row r="32" spans="1:5" ht="28.5" x14ac:dyDescent="0.25">
      <c r="A32" s="230"/>
      <c r="B32" s="180" t="str">
        <f>Finanzplan!B33</f>
        <v>Stadt Wien (OHNE MA 13), bitte jede Magistratsabteilung einzeln anführen</v>
      </c>
      <c r="C32" s="18">
        <f>Finanzplan!C33</f>
        <v>0</v>
      </c>
      <c r="D32" s="18">
        <f>Finanzplan!D33</f>
        <v>0</v>
      </c>
      <c r="E32" s="18">
        <f>Finanzplan!E33</f>
        <v>0</v>
      </c>
    </row>
    <row r="33" spans="1:5" x14ac:dyDescent="0.25">
      <c r="A33" s="230"/>
      <c r="B33" s="180" t="str">
        <f>Finanzplan!B34</f>
        <v>Bezirk, bitte den jeweiligen Bezirk anführen</v>
      </c>
      <c r="C33" s="18">
        <f>Finanzplan!C34</f>
        <v>0</v>
      </c>
      <c r="D33" s="18">
        <f>Finanzplan!D34</f>
        <v>0</v>
      </c>
      <c r="E33" s="18">
        <f>Finanzplan!E34</f>
        <v>0</v>
      </c>
    </row>
    <row r="34" spans="1:5" x14ac:dyDescent="0.25">
      <c r="A34" s="230"/>
      <c r="B34" s="180" t="str">
        <f>Finanzplan!B35</f>
        <v>Sonstige</v>
      </c>
      <c r="C34" s="18">
        <f>Finanzplan!C35</f>
        <v>0</v>
      </c>
      <c r="D34" s="18">
        <f>Finanzplan!D35</f>
        <v>0</v>
      </c>
      <c r="E34" s="18">
        <f>Finanzplan!E35</f>
        <v>0</v>
      </c>
    </row>
    <row r="35" spans="1:5" x14ac:dyDescent="0.25">
      <c r="A35" s="230"/>
      <c r="B35" s="180">
        <f>Finanzplan!B36</f>
        <v>0</v>
      </c>
      <c r="C35" s="18">
        <f>Finanzplan!C36</f>
        <v>0</v>
      </c>
      <c r="D35" s="18">
        <f>Finanzplan!D36</f>
        <v>0</v>
      </c>
      <c r="E35" s="18">
        <f>Finanzplan!E36</f>
        <v>0</v>
      </c>
    </row>
    <row r="36" spans="1:5" x14ac:dyDescent="0.25">
      <c r="A36" s="230"/>
      <c r="B36" s="180">
        <f>Finanzplan!B37</f>
        <v>0</v>
      </c>
      <c r="C36" s="18">
        <f>Finanzplan!C37</f>
        <v>0</v>
      </c>
      <c r="D36" s="18">
        <f>Finanzplan!D37</f>
        <v>0</v>
      </c>
      <c r="E36" s="18">
        <f>Finanzplan!E37</f>
        <v>0</v>
      </c>
    </row>
    <row r="37" spans="1:5" x14ac:dyDescent="0.25">
      <c r="A37" s="230"/>
      <c r="B37" s="180">
        <f>Finanzplan!B38</f>
        <v>0</v>
      </c>
      <c r="C37" s="18">
        <f>Finanzplan!C38</f>
        <v>0</v>
      </c>
      <c r="D37" s="18">
        <f>Finanzplan!D38</f>
        <v>0</v>
      </c>
      <c r="E37" s="18">
        <f>Finanzplan!E38</f>
        <v>0</v>
      </c>
    </row>
    <row r="38" spans="1:5" x14ac:dyDescent="0.25">
      <c r="A38" s="230"/>
      <c r="B38" s="185" t="str">
        <f>Finanzplan!B39</f>
        <v>Förderung MA 13, nur bei IST-Zahlen</v>
      </c>
      <c r="C38" s="18">
        <f>Finanzplan!C39</f>
        <v>0</v>
      </c>
      <c r="D38" s="18">
        <f>Finanzplan!D39</f>
        <v>0</v>
      </c>
      <c r="E38" s="18">
        <f>Finanzplan!E39</f>
        <v>0</v>
      </c>
    </row>
    <row r="39" spans="1:5" x14ac:dyDescent="0.25">
      <c r="A39" s="230"/>
      <c r="B39" s="185" t="s">
        <v>6</v>
      </c>
      <c r="C39" s="27">
        <f ca="1">SUM(C30:OFFSET(C39,-1,0))</f>
        <v>0</v>
      </c>
      <c r="D39" s="27">
        <f ca="1">SUM(D30:OFFSET(D39,-1,0))</f>
        <v>0</v>
      </c>
      <c r="E39" s="27">
        <f ca="1">SUM(E30:OFFSET(E39,-1,0))</f>
        <v>0</v>
      </c>
    </row>
    <row r="40" spans="1:5" x14ac:dyDescent="0.25">
      <c r="A40" s="12"/>
      <c r="B40" s="85"/>
      <c r="C40" s="22"/>
      <c r="D40" s="22"/>
      <c r="E40" s="22"/>
    </row>
    <row r="41" spans="1:5" x14ac:dyDescent="0.25">
      <c r="A41" s="12"/>
      <c r="B41" s="183" t="s">
        <v>14</v>
      </c>
      <c r="C41" s="22"/>
      <c r="D41" s="22"/>
      <c r="E41" s="22"/>
    </row>
    <row r="42" spans="1:5" x14ac:dyDescent="0.25">
      <c r="A42" s="12"/>
      <c r="B42" s="189" t="s">
        <v>6</v>
      </c>
      <c r="C42" s="186">
        <f ca="1">C27+C39</f>
        <v>0</v>
      </c>
      <c r="D42" s="186">
        <f ca="1">D27+D39</f>
        <v>0</v>
      </c>
      <c r="E42" s="186">
        <f ca="1">E27+E39</f>
        <v>0</v>
      </c>
    </row>
    <row r="43" spans="1:5" x14ac:dyDescent="0.25">
      <c r="A43" s="12"/>
      <c r="B43" s="85"/>
      <c r="C43" s="22"/>
      <c r="D43" s="22"/>
      <c r="E43" s="22"/>
    </row>
    <row r="44" spans="1:5" ht="28.5" x14ac:dyDescent="0.25">
      <c r="A44" s="12"/>
      <c r="B44" s="181" t="s">
        <v>92</v>
      </c>
      <c r="C44" s="30">
        <f ca="1">C42-C14</f>
        <v>0</v>
      </c>
      <c r="D44" s="30">
        <f t="shared" ref="D44:E44" ca="1" si="0">D42-D14</f>
        <v>0</v>
      </c>
      <c r="E44" s="30">
        <f t="shared" ca="1" si="0"/>
        <v>0</v>
      </c>
    </row>
  </sheetData>
  <sheetProtection algorithmName="SHA-512" hashValue="G4OSamaydugWy5QFBcPLjDBy/JlSh4btHAZHsj2ezuBHr+2Geho6BZUkares3mx9ZVQiEBZEe8OgKQ0kYcpg4g==" saltValue="ytF7Yt3RRhI+yIP/tvWMQw==" spinCount="100000" sheet="1" selectLockedCells="1" selectUnlockedCells="1"/>
  <mergeCells count="11">
    <mergeCell ref="F3:G3"/>
    <mergeCell ref="A18:A27"/>
    <mergeCell ref="A30:A39"/>
    <mergeCell ref="A1:B1"/>
    <mergeCell ref="C1:E1"/>
    <mergeCell ref="A2:B2"/>
    <mergeCell ref="C2:E2"/>
    <mergeCell ref="A4:B4"/>
    <mergeCell ref="C4:E4"/>
    <mergeCell ref="A3:B3"/>
    <mergeCell ref="C3:E3"/>
  </mergeCells>
  <dataValidations disablePrompts="1" count="1">
    <dataValidation type="list" allowBlank="1" showInputMessage="1" showErrorMessage="1" sqref="F3:G3" xr:uid="{00000000-0002-0000-0300-000000000000}">
      <formula1>$D$65:$D$66</formula1>
    </dataValidation>
  </dataValidations>
  <pageMargins left="0.70866141732283472" right="0.70866141732283472" top="0.39370078740157483" bottom="0.39370078740157483" header="0.31496062992125984" footer="0.31496062992125984"/>
  <pageSetup paperSize="9" scale="57" orientation="portrait" r:id="rId1"/>
  <headerFooter>
    <oddFooter>&amp;R&amp;"Lucida Sans,Standard"&amp;10Seite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theme="0" tint="-0.249977111117893"/>
  </sheetPr>
  <dimension ref="B5:F68"/>
  <sheetViews>
    <sheetView workbookViewId="0"/>
  </sheetViews>
  <sheetFormatPr baseColWidth="10" defaultRowHeight="15" x14ac:dyDescent="0.25"/>
  <sheetData>
    <row r="5" spans="3:6" x14ac:dyDescent="0.25">
      <c r="C5" s="1"/>
      <c r="D5" s="2"/>
      <c r="E5" s="5"/>
    </row>
    <row r="6" spans="3:6" x14ac:dyDescent="0.25">
      <c r="C6" s="1"/>
      <c r="D6" s="2"/>
      <c r="E6" s="5"/>
    </row>
    <row r="7" spans="3:6" x14ac:dyDescent="0.25">
      <c r="C7" s="1"/>
      <c r="D7" s="2"/>
      <c r="E7" s="5"/>
      <c r="F7" s="1"/>
    </row>
    <row r="8" spans="3:6" x14ac:dyDescent="0.25">
      <c r="C8" s="1"/>
      <c r="D8" s="2"/>
      <c r="E8" s="5"/>
      <c r="F8" s="1"/>
    </row>
    <row r="9" spans="3:6" x14ac:dyDescent="0.25">
      <c r="C9" s="1"/>
      <c r="D9" s="2"/>
      <c r="E9" s="5"/>
    </row>
    <row r="13" spans="3:6" x14ac:dyDescent="0.25">
      <c r="C13" s="1"/>
      <c r="D13" s="2"/>
      <c r="E13" s="5"/>
    </row>
    <row r="14" spans="3:6" x14ac:dyDescent="0.25">
      <c r="C14" s="1"/>
      <c r="D14" s="2"/>
      <c r="E14" s="5"/>
      <c r="F14" s="1"/>
    </row>
    <row r="50" spans="2:2" x14ac:dyDescent="0.25">
      <c r="B50" s="1" t="s">
        <v>27</v>
      </c>
    </row>
    <row r="51" spans="2:2" x14ac:dyDescent="0.25">
      <c r="B51" s="1" t="s">
        <v>48</v>
      </c>
    </row>
    <row r="52" spans="2:2" x14ac:dyDescent="0.25">
      <c r="B52" s="1"/>
    </row>
    <row r="53" spans="2:2" x14ac:dyDescent="0.25">
      <c r="B53" s="1" t="s">
        <v>29</v>
      </c>
    </row>
    <row r="54" spans="2:2" x14ac:dyDescent="0.25">
      <c r="B54" s="1" t="s">
        <v>30</v>
      </c>
    </row>
    <row r="56" spans="2:2" x14ac:dyDescent="0.25">
      <c r="B56" s="1" t="s">
        <v>37</v>
      </c>
    </row>
    <row r="57" spans="2:2" x14ac:dyDescent="0.25">
      <c r="B57" s="1" t="s">
        <v>40</v>
      </c>
    </row>
    <row r="58" spans="2:2" x14ac:dyDescent="0.25">
      <c r="B58" s="1" t="s">
        <v>41</v>
      </c>
    </row>
    <row r="59" spans="2:2" x14ac:dyDescent="0.25">
      <c r="B59" t="s">
        <v>49</v>
      </c>
    </row>
    <row r="60" spans="2:2" x14ac:dyDescent="0.25">
      <c r="B60" t="s">
        <v>50</v>
      </c>
    </row>
    <row r="62" spans="2:2" x14ac:dyDescent="0.25">
      <c r="B62" t="s">
        <v>45</v>
      </c>
    </row>
    <row r="63" spans="2:2" x14ac:dyDescent="0.25">
      <c r="B63" t="s">
        <v>46</v>
      </c>
    </row>
    <row r="65" spans="2:2" x14ac:dyDescent="0.25">
      <c r="B65" t="s">
        <v>99</v>
      </c>
    </row>
    <row r="66" spans="2:2" x14ac:dyDescent="0.25">
      <c r="B66" t="s">
        <v>100</v>
      </c>
    </row>
    <row r="68" spans="2:2" x14ac:dyDescent="0.25">
      <c r="B68" t="s">
        <v>101</v>
      </c>
    </row>
  </sheetData>
  <sheetProtection algorithmName="SHA-512" hashValue="7Zhi4X///trr6SGQNc86bgb0TxtZwBSM6dTZixiX+jsk1py3PAZTF+qFIt+37Ls8QG9DS5cjOD5S+DYkadcRlw==" saltValue="shnW+6UXrRc1hX7IOS/WfQ==" spinCount="100000" sheet="1" selectLockedCells="1" selectUnlockedCells="1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theme="8" tint="0.59999389629810485"/>
    <pageSetUpPr fitToPage="1"/>
  </sheetPr>
  <dimension ref="A1:G52"/>
  <sheetViews>
    <sheetView zoomScaleNormal="100" workbookViewId="0">
      <selection activeCell="B2" sqref="B2:G2"/>
    </sheetView>
  </sheetViews>
  <sheetFormatPr baseColWidth="10" defaultRowHeight="15" x14ac:dyDescent="0.25"/>
  <cols>
    <col min="1" max="1" width="18.85546875" customWidth="1"/>
    <col min="2" max="2" width="32.28515625" customWidth="1"/>
    <col min="3" max="3" width="14.85546875" customWidth="1"/>
    <col min="4" max="4" width="16.28515625" style="47" customWidth="1"/>
    <col min="5" max="5" width="14.85546875" customWidth="1"/>
    <col min="6" max="6" width="12.7109375" style="4" customWidth="1"/>
    <col min="7" max="7" width="55.5703125" style="3" customWidth="1"/>
    <col min="8" max="8" width="11.42578125" customWidth="1"/>
  </cols>
  <sheetData>
    <row r="1" spans="1:7" x14ac:dyDescent="0.25">
      <c r="A1" s="8" t="s">
        <v>35</v>
      </c>
      <c r="B1" s="229" t="s">
        <v>110</v>
      </c>
      <c r="C1" s="229"/>
      <c r="D1" s="229"/>
      <c r="E1" s="229"/>
      <c r="F1" s="229"/>
      <c r="G1" s="229"/>
    </row>
    <row r="2" spans="1:7" ht="37.5" customHeight="1" x14ac:dyDescent="0.25">
      <c r="A2" s="9" t="s">
        <v>26</v>
      </c>
      <c r="B2" s="226" t="s">
        <v>111</v>
      </c>
      <c r="C2" s="227"/>
      <c r="D2" s="227"/>
      <c r="E2" s="227"/>
      <c r="F2" s="227"/>
      <c r="G2" s="228"/>
    </row>
    <row r="3" spans="1:7" ht="16.5" customHeight="1" x14ac:dyDescent="0.25">
      <c r="A3" s="8" t="s">
        <v>34</v>
      </c>
      <c r="B3" s="229" t="s">
        <v>112</v>
      </c>
      <c r="C3" s="229"/>
      <c r="D3" s="229"/>
      <c r="E3" s="229"/>
      <c r="F3" s="229"/>
      <c r="G3" s="229"/>
    </row>
    <row r="4" spans="1:7" ht="15" customHeight="1" x14ac:dyDescent="0.25">
      <c r="A4" s="8" t="s">
        <v>77</v>
      </c>
      <c r="B4" s="255" t="s">
        <v>113</v>
      </c>
      <c r="C4" s="256"/>
      <c r="D4" s="256"/>
      <c r="E4" s="256"/>
      <c r="F4" s="256"/>
      <c r="G4" s="257"/>
    </row>
    <row r="5" spans="1:7" x14ac:dyDescent="0.25">
      <c r="A5" s="10" t="s">
        <v>19</v>
      </c>
      <c r="B5" s="229" t="str">
        <f>"Nachvollziehbare Begründungen sind in jenen Ausgaben- und Einnahmenfeldern anzuführen, in denen die Abweichung zum Plan-Wert "&amp;C16&amp;" über 10 % UND EUR 1.000,-- liegt."</f>
        <v>Nachvollziehbare Begründungen sind in jenen Ausgaben- und Einnahmenfeldern anzuführen, in denen die Abweichung zum Plan-Wert 2026/2027 über 10 % UND EUR 1.000,-- liegt.</v>
      </c>
      <c r="C5" s="229"/>
      <c r="D5" s="229"/>
      <c r="E5" s="229"/>
      <c r="F5" s="229"/>
      <c r="G5" s="229"/>
    </row>
    <row r="6" spans="1:7" x14ac:dyDescent="0.25">
      <c r="A6" s="11" t="s">
        <v>21</v>
      </c>
      <c r="B6" s="229" t="s">
        <v>57</v>
      </c>
      <c r="C6" s="229"/>
      <c r="D6" s="229"/>
      <c r="E6" s="229"/>
      <c r="F6" s="229"/>
      <c r="G6" s="229"/>
    </row>
    <row r="7" spans="1:7" ht="35.25" customHeight="1" x14ac:dyDescent="0.25">
      <c r="A7" s="11" t="s">
        <v>22</v>
      </c>
      <c r="B7" s="226" t="str">
        <f>"Die Personalkosten Plan "&amp;C16&amp;" werden aus der Personalübersicht (Fp) übernommen. Die Personalkosten Ist "&amp;C17-2&amp;"/"&amp;C17-1&amp;" müssen im Finanzplan eingegeben werden.
Die detaillierten Personalkosten Ist "&amp;C17-2&amp;"/"&amp;C17-1&amp;" sind in der Personalübersicht (Fb) vollständig auszufüllen. "</f>
        <v xml:space="preserve">Die Personalkosten Plan 2026/2027 werden aus der Personalübersicht (Fp) übernommen. Die Personalkosten Ist 2024/2025 müssen im Finanzplan eingegeben werden.
Die detaillierten Personalkosten Ist 2024/2025 sind in der Personalübersicht (Fb) vollständig auszufüllen. </v>
      </c>
      <c r="C7" s="227"/>
      <c r="D7" s="227"/>
      <c r="E7" s="227"/>
      <c r="F7" s="227"/>
      <c r="G7" s="228"/>
    </row>
    <row r="8" spans="1:7" x14ac:dyDescent="0.25">
      <c r="A8" s="11" t="s">
        <v>56</v>
      </c>
      <c r="B8" s="229" t="s">
        <v>79</v>
      </c>
      <c r="C8" s="229"/>
      <c r="D8" s="229"/>
      <c r="E8" s="229"/>
      <c r="F8" s="229"/>
      <c r="G8" s="229"/>
    </row>
    <row r="9" spans="1:7" ht="25.5" customHeight="1" x14ac:dyDescent="0.25">
      <c r="A9" s="11" t="s">
        <v>78</v>
      </c>
      <c r="B9" s="229" t="s">
        <v>118</v>
      </c>
      <c r="C9" s="229"/>
      <c r="D9" s="229"/>
      <c r="E9" s="229"/>
      <c r="F9" s="229"/>
      <c r="G9" s="229"/>
    </row>
    <row r="10" spans="1:7" ht="30.95" customHeight="1" x14ac:dyDescent="0.25">
      <c r="A10" s="9" t="s">
        <v>80</v>
      </c>
      <c r="B10" s="229" t="s">
        <v>52</v>
      </c>
      <c r="C10" s="229"/>
      <c r="D10" s="229"/>
      <c r="E10" s="229"/>
      <c r="F10" s="229"/>
      <c r="G10" s="229"/>
    </row>
    <row r="11" spans="1:7" ht="47.25" customHeight="1" x14ac:dyDescent="0.25">
      <c r="A11" s="9" t="s">
        <v>81</v>
      </c>
      <c r="B11" s="229" t="s">
        <v>115</v>
      </c>
      <c r="C11" s="229"/>
      <c r="D11" s="229"/>
      <c r="E11" s="229"/>
      <c r="F11" s="229"/>
      <c r="G11" s="229"/>
    </row>
    <row r="12" spans="1:7" s="101" customFormat="1" ht="12.75" x14ac:dyDescent="0.2">
      <c r="A12" s="213" t="s">
        <v>35</v>
      </c>
      <c r="B12" s="213"/>
      <c r="C12" s="252" t="s">
        <v>42</v>
      </c>
      <c r="D12" s="253"/>
      <c r="E12" s="253"/>
      <c r="F12" s="253"/>
      <c r="G12" s="254"/>
    </row>
    <row r="13" spans="1:7" s="101" customFormat="1" ht="12.75" x14ac:dyDescent="0.2">
      <c r="A13" s="215" t="s">
        <v>26</v>
      </c>
      <c r="B13" s="216"/>
      <c r="C13" s="210" t="s">
        <v>27</v>
      </c>
      <c r="D13" s="211"/>
      <c r="E13" s="211"/>
      <c r="F13" s="211"/>
      <c r="G13" s="212"/>
    </row>
    <row r="14" spans="1:7" s="101" customFormat="1" ht="12.75" x14ac:dyDescent="0.2">
      <c r="A14" s="213" t="s">
        <v>34</v>
      </c>
      <c r="B14" s="213"/>
      <c r="C14" s="252" t="s">
        <v>62</v>
      </c>
      <c r="D14" s="253"/>
      <c r="E14" s="253"/>
      <c r="F14" s="253"/>
      <c r="G14" s="254"/>
    </row>
    <row r="15" spans="1:7" s="101" customFormat="1" ht="12.75" x14ac:dyDescent="0.2">
      <c r="A15" s="217" t="s">
        <v>44</v>
      </c>
      <c r="B15" s="217"/>
      <c r="C15" s="154" t="s">
        <v>46</v>
      </c>
      <c r="D15" s="155"/>
      <c r="E15" s="156"/>
      <c r="F15" s="156"/>
      <c r="G15" s="157"/>
    </row>
    <row r="16" spans="1:7" s="101" customFormat="1" ht="12.75" x14ac:dyDescent="0.2">
      <c r="A16" s="217" t="s">
        <v>33</v>
      </c>
      <c r="B16" s="221"/>
      <c r="C16" s="156" t="str">
        <f>'Erläuterungen (Fp)'!C17</f>
        <v>2026/2027</v>
      </c>
      <c r="D16" s="155"/>
      <c r="E16" s="158"/>
      <c r="F16" s="158"/>
      <c r="G16" s="159"/>
    </row>
    <row r="17" spans="1:7" s="101" customFormat="1" ht="12.75" x14ac:dyDescent="0.2">
      <c r="A17" s="107"/>
      <c r="B17" s="107"/>
      <c r="C17" s="202">
        <f>VALUE(MID('Erläuterungen (Fp)'!C18,1,4))</f>
        <v>2026</v>
      </c>
      <c r="D17" s="203">
        <f>VALUE(MID('Erläuterungen (Fp)'!C17,6,4))</f>
        <v>2027</v>
      </c>
      <c r="E17" s="107"/>
      <c r="F17" s="109"/>
      <c r="G17" s="110"/>
    </row>
    <row r="18" spans="1:7" s="101" customFormat="1" ht="31.5" customHeight="1" x14ac:dyDescent="0.2">
      <c r="A18" s="107"/>
      <c r="B18" s="107"/>
      <c r="C18" s="111" t="str">
        <f>Finanzbericht!C7</f>
        <v>Auswählen ↓</v>
      </c>
      <c r="D18" s="112" t="str">
        <f>Finanzbericht!D7</f>
        <v>Plan 2026/2027</v>
      </c>
      <c r="E18" s="111" t="str">
        <f>Finanzbericht!E7</f>
        <v>Ist 2026/2027</v>
      </c>
      <c r="F18" s="111" t="s">
        <v>16</v>
      </c>
      <c r="G18" s="113" t="str">
        <f>"Begründung (wenn Abweichung gegenüber "&amp;D18&amp;" über 10% und EUR 1.000,-- ist)"</f>
        <v>Begründung (wenn Abweichung gegenüber Plan 2026/2027 über 10% und EUR 1.000,-- ist)</v>
      </c>
    </row>
    <row r="19" spans="1:7" s="101" customFormat="1" ht="12.75" x14ac:dyDescent="0.2">
      <c r="A19" s="107"/>
      <c r="B19" s="114" t="s">
        <v>1</v>
      </c>
      <c r="C19" s="107"/>
      <c r="D19" s="162"/>
      <c r="E19" s="107"/>
      <c r="F19" s="116"/>
      <c r="G19" s="110"/>
    </row>
    <row r="20" spans="1:7" s="101" customFormat="1" ht="12.75" x14ac:dyDescent="0.2">
      <c r="A20" s="117" t="s">
        <v>12</v>
      </c>
      <c r="B20" s="128" t="s">
        <v>0</v>
      </c>
      <c r="C20" s="119">
        <v>51530</v>
      </c>
      <c r="D20" s="163">
        <v>71530</v>
      </c>
      <c r="E20" s="130">
        <v>74430</v>
      </c>
      <c r="F20" s="121">
        <f>IF(OR(D20=0,E20=0),"-",E20/D20*100-100)</f>
        <v>4.0542429749755371</v>
      </c>
      <c r="G20" s="131"/>
    </row>
    <row r="21" spans="1:7" s="101" customFormat="1" ht="12.75" x14ac:dyDescent="0.2">
      <c r="A21" s="107"/>
      <c r="B21" s="107"/>
      <c r="C21" s="123"/>
      <c r="D21" s="164"/>
      <c r="E21" s="123"/>
      <c r="F21" s="125"/>
      <c r="G21" s="110" t="str">
        <f>IF(ISBLANK(E21),"",IF(AND(OR(F21&gt;=2,F21&lt;=-2),OR((#REF!-E21)&gt;=1000,(#REF!-E21)&lt;=-1000)),"Bitte Begründung in dieser Zelle angeben",""))</f>
        <v/>
      </c>
    </row>
    <row r="22" spans="1:7" s="101" customFormat="1" ht="12.75" x14ac:dyDescent="0.2">
      <c r="A22" s="126"/>
      <c r="B22" s="114" t="s">
        <v>4</v>
      </c>
      <c r="C22" s="123"/>
      <c r="D22" s="165"/>
      <c r="E22" s="123"/>
      <c r="F22" s="125"/>
      <c r="G22" s="110" t="str">
        <f>IF(ISBLANK(E22),"",IF(AND(OR(F22&gt;=2,F22&lt;=-2),OR((#REF!-E22)&gt;=1000,(#REF!-E22)&lt;=-1000)),"Bitte Begründung in dieser Zelle angeben",""))</f>
        <v/>
      </c>
    </row>
    <row r="23" spans="1:7" s="101" customFormat="1" ht="12.75" x14ac:dyDescent="0.2">
      <c r="A23" s="117" t="s">
        <v>12</v>
      </c>
      <c r="B23" s="128" t="s">
        <v>0</v>
      </c>
      <c r="C23" s="119">
        <v>286000</v>
      </c>
      <c r="D23" s="163">
        <v>290000</v>
      </c>
      <c r="E23" s="130">
        <v>290000</v>
      </c>
      <c r="F23" s="121">
        <f>IF(OR(D23=0,E23=0),"-",E23/D23*100-100)</f>
        <v>0</v>
      </c>
      <c r="G23" s="131"/>
    </row>
    <row r="24" spans="1:7" s="101" customFormat="1" ht="12.75" x14ac:dyDescent="0.2">
      <c r="A24" s="107"/>
      <c r="B24" s="107"/>
      <c r="C24" s="123"/>
      <c r="D24" s="164"/>
      <c r="E24" s="123"/>
      <c r="F24" s="132"/>
      <c r="G24" s="110" t="str">
        <f>IF(ISBLANK(E24),"",IF(AND(OR(F24&gt;=2,F24&lt;=-2),OR((#REF!-E24)&gt;=1000,(#REF!-E24)&lt;=-1000)),"Bitte Begründung in dieser Zelle angeben",""))</f>
        <v/>
      </c>
    </row>
    <row r="25" spans="1:7" s="101" customFormat="1" ht="12.75" x14ac:dyDescent="0.2">
      <c r="A25" s="107"/>
      <c r="B25" s="114" t="s">
        <v>5</v>
      </c>
      <c r="C25" s="123"/>
      <c r="D25" s="165"/>
      <c r="E25" s="123"/>
      <c r="F25" s="132"/>
      <c r="G25" s="110" t="str">
        <f>IF(ISBLANK(E25),"",IF(AND(OR(F25&gt;=2,F25&lt;=-2),OR((#REF!-E25)&gt;=1000,(#REF!-E25)&lt;=-1000)),"Bitte Begründung in dieser Zelle angeben",""))</f>
        <v/>
      </c>
    </row>
    <row r="26" spans="1:7" s="101" customFormat="1" ht="12.75" x14ac:dyDescent="0.2">
      <c r="A26" s="107"/>
      <c r="B26" s="128" t="s">
        <v>6</v>
      </c>
      <c r="C26" s="130">
        <f>C20+C23</f>
        <v>337530</v>
      </c>
      <c r="D26" s="163">
        <f>D20+D23</f>
        <v>361530</v>
      </c>
      <c r="E26" s="130">
        <f>E20+E23</f>
        <v>364430</v>
      </c>
      <c r="F26" s="121">
        <f>IF(OR(D26=0,E26=0),"-",E26/D26*100-100)</f>
        <v>0.80214643321438928</v>
      </c>
      <c r="G26" s="133"/>
    </row>
    <row r="27" spans="1:7" s="101" customFormat="1" ht="12.75" x14ac:dyDescent="0.2">
      <c r="A27" s="107"/>
      <c r="B27" s="107"/>
      <c r="C27" s="123"/>
      <c r="D27" s="164"/>
      <c r="E27" s="123"/>
      <c r="F27" s="125"/>
      <c r="G27" s="110"/>
    </row>
    <row r="28" spans="1:7" s="101" customFormat="1" ht="12.75" x14ac:dyDescent="0.2">
      <c r="A28" s="107"/>
      <c r="B28" s="107"/>
      <c r="C28" s="123"/>
      <c r="D28" s="123"/>
      <c r="E28" s="123"/>
      <c r="F28" s="125"/>
      <c r="G28" s="110" t="str">
        <f>IF(ISBLANK(E28),"",IF(AND(OR(F28&gt;=2,F28&lt;=-2),OR((#REF!-E28)&gt;=1000,(#REF!-E28)&lt;=-1000)),"Bitte Begründung in dieser Zelle angeben",""))</f>
        <v/>
      </c>
    </row>
    <row r="29" spans="1:7" s="101" customFormat="1" ht="12.75" x14ac:dyDescent="0.2">
      <c r="A29" s="107"/>
      <c r="B29" s="114" t="s">
        <v>38</v>
      </c>
      <c r="C29" s="123"/>
      <c r="D29" s="165"/>
      <c r="E29" s="123"/>
      <c r="F29" s="125"/>
      <c r="G29" s="110" t="str">
        <f>IF(ISBLANK(E29),"",IF(AND(OR(F29&gt;=2,F29&lt;=-2),OR((#REF!-E29)&gt;=1000,(#REF!-E29)&lt;=-1000)),"Bitte Begründung in dieser Zelle angeben",""))</f>
        <v/>
      </c>
    </row>
    <row r="30" spans="1:7" s="101" customFormat="1" ht="38.25" x14ac:dyDescent="0.2">
      <c r="A30" s="218" t="s">
        <v>13</v>
      </c>
      <c r="B30" s="135" t="s">
        <v>60</v>
      </c>
      <c r="C30" s="136">
        <v>50000</v>
      </c>
      <c r="D30" s="160">
        <v>50000</v>
      </c>
      <c r="E30" s="136">
        <v>50000</v>
      </c>
      <c r="F30" s="138">
        <f>IF(OR(D30=0,E30=0),"-",E30/D30*100-100)</f>
        <v>0</v>
      </c>
      <c r="G30" s="122" t="str">
        <f>IF(ISBLANK(E30),"",IF(AND(OR(F30&gt;=2,F30&lt;=-2),OR((D30-E30)&gt;=100,(D30-E30)&lt;=-100)),"Bitte Begründung in dieser Zelle angeben",""))</f>
        <v/>
      </c>
    </row>
    <row r="31" spans="1:7" s="101" customFormat="1" ht="12.75" x14ac:dyDescent="0.2">
      <c r="A31" s="219"/>
      <c r="B31" s="139" t="s">
        <v>7</v>
      </c>
      <c r="C31" s="136">
        <v>39000</v>
      </c>
      <c r="D31" s="160">
        <v>40000</v>
      </c>
      <c r="E31" s="136">
        <v>40000</v>
      </c>
      <c r="F31" s="138">
        <f t="shared" ref="F31:F36" si="0">IF(OR(D31=0,E31=0),"-",E31/D31*100-100)</f>
        <v>0</v>
      </c>
      <c r="G31" s="122" t="str">
        <f>IF(ISBLANK(E31),"",IF(AND(OR(F31&gt;=2,F31&lt;=-2),OR((D31-E31)&gt;=100,(D31-E31)&lt;=-100)),"Bitte Begründung in dieser Zelle angeben",""))</f>
        <v/>
      </c>
    </row>
    <row r="32" spans="1:7" s="101" customFormat="1" ht="12.75" x14ac:dyDescent="0.2">
      <c r="A32" s="219"/>
      <c r="B32" s="139" t="s">
        <v>8</v>
      </c>
      <c r="C32" s="136">
        <v>18000</v>
      </c>
      <c r="D32" s="160">
        <v>20000</v>
      </c>
      <c r="E32" s="136">
        <v>20000</v>
      </c>
      <c r="F32" s="138">
        <f t="shared" si="0"/>
        <v>0</v>
      </c>
      <c r="G32" s="122" t="str">
        <f>IF(ISBLANK(E32),"",IF(AND(OR(F32&gt;=2,F32&lt;=-2),OR((D32-E32)&gt;=100,(D32-E32)&lt;=-100)),"Bitte Begründung in dieser Zelle angeben",""))</f>
        <v/>
      </c>
    </row>
    <row r="33" spans="1:7" s="101" customFormat="1" ht="12.75" x14ac:dyDescent="0.2">
      <c r="A33" s="219"/>
      <c r="B33" s="139" t="s">
        <v>61</v>
      </c>
      <c r="C33" s="119"/>
      <c r="D33" s="166"/>
      <c r="E33" s="119"/>
      <c r="F33" s="138" t="str">
        <f t="shared" si="0"/>
        <v>-</v>
      </c>
      <c r="G33" s="122" t="str">
        <f>IF(ISBLANK(E33),"",IF(AND(OR(F33&gt;=2,F33&lt;=-2),OR((#REF!-E33)&gt;=100,(#REF!-E33)&lt;=-100)),"Bitte Begründung in dieser Zelle angeben",""))</f>
        <v/>
      </c>
    </row>
    <row r="34" spans="1:7" s="101" customFormat="1" ht="25.5" x14ac:dyDescent="0.2">
      <c r="A34" s="219"/>
      <c r="B34" s="135" t="s">
        <v>83</v>
      </c>
      <c r="C34" s="119"/>
      <c r="D34" s="166"/>
      <c r="E34" s="119"/>
      <c r="F34" s="138" t="str">
        <f t="shared" si="0"/>
        <v>-</v>
      </c>
      <c r="G34" s="122" t="str">
        <f>IF(ISBLANK(E34),"",IF(AND(OR(F34&gt;=2,F34&lt;=-2),OR((#REF!-E34)&gt;=100,(#REF!-E34)&lt;=-100)),"Bitte Begründung in dieser Zelle angeben",""))</f>
        <v/>
      </c>
    </row>
    <row r="35" spans="1:7" s="101" customFormat="1" ht="12.75" x14ac:dyDescent="0.2">
      <c r="A35" s="219"/>
      <c r="B35" s="139" t="s">
        <v>63</v>
      </c>
      <c r="C35" s="119"/>
      <c r="D35" s="166"/>
      <c r="E35" s="119"/>
      <c r="F35" s="138" t="str">
        <f t="shared" si="0"/>
        <v>-</v>
      </c>
      <c r="G35" s="122"/>
    </row>
    <row r="36" spans="1:7" s="101" customFormat="1" ht="12.75" x14ac:dyDescent="0.2">
      <c r="A36" s="219"/>
      <c r="B36" s="141"/>
      <c r="C36" s="119"/>
      <c r="D36" s="166"/>
      <c r="E36" s="119"/>
      <c r="F36" s="138" t="str">
        <f t="shared" si="0"/>
        <v>-</v>
      </c>
      <c r="G36" s="122" t="str">
        <f>IF(ISBLANK(E36),"",IF(AND(OR(F36&gt;=2,F36&lt;=-2),OR((#REF!-E36)&gt;=100,(#REF!-E36)&lt;=-100)),"Bitte Begründung in dieser Zelle angeben",""))</f>
        <v/>
      </c>
    </row>
    <row r="37" spans="1:7" s="101" customFormat="1" ht="12.75" x14ac:dyDescent="0.2">
      <c r="A37" s="220"/>
      <c r="B37" s="139" t="s">
        <v>6</v>
      </c>
      <c r="C37" s="142">
        <f>SUM(C30:C36)</f>
        <v>107000</v>
      </c>
      <c r="D37" s="167">
        <f>SUM(D30:D36)</f>
        <v>110000</v>
      </c>
      <c r="E37" s="142">
        <f>SUM(E30:E36)</f>
        <v>110000</v>
      </c>
      <c r="F37" s="138">
        <f>IF(OR(D37=0,E37=0),"-",E37/D37*100-100)</f>
        <v>0</v>
      </c>
      <c r="G37" s="133"/>
    </row>
    <row r="38" spans="1:7" s="101" customFormat="1" ht="12.75" x14ac:dyDescent="0.2">
      <c r="A38" s="107"/>
      <c r="B38" s="107"/>
      <c r="C38" s="123"/>
      <c r="D38" s="164"/>
      <c r="E38" s="123"/>
      <c r="F38" s="145"/>
      <c r="G38" s="110"/>
    </row>
    <row r="39" spans="1:7" s="101" customFormat="1" ht="12.75" x14ac:dyDescent="0.2">
      <c r="A39" s="107"/>
      <c r="B39" s="114" t="s">
        <v>39</v>
      </c>
      <c r="C39" s="123"/>
      <c r="D39" s="165"/>
      <c r="E39" s="123"/>
      <c r="F39" s="145"/>
      <c r="G39" s="110"/>
    </row>
    <row r="40" spans="1:7" s="101" customFormat="1" ht="12.75" x14ac:dyDescent="0.2">
      <c r="A40" s="214" t="s">
        <v>13</v>
      </c>
      <c r="B40" s="135" t="s">
        <v>15</v>
      </c>
      <c r="C40" s="136">
        <v>2000</v>
      </c>
      <c r="D40" s="160">
        <v>2000</v>
      </c>
      <c r="E40" s="136">
        <v>2000</v>
      </c>
      <c r="F40" s="144">
        <f>IF(OR(D40=0,E40=0),"-",E40/D40*100-100)</f>
        <v>0</v>
      </c>
      <c r="G40" s="122" t="str">
        <f>IF(ISBLANK(E40),"",IF(AND(OR(F40&gt;=2,F40&lt;=-2),OR((D40-E40)&gt;=100,(D40-E40)&lt;=-100)),"Bitte Begründung in dieser Zelle angeben",""))</f>
        <v/>
      </c>
    </row>
    <row r="41" spans="1:7" s="101" customFormat="1" ht="25.5" x14ac:dyDescent="0.2">
      <c r="A41" s="214"/>
      <c r="B41" s="135" t="s">
        <v>104</v>
      </c>
      <c r="C41" s="136"/>
      <c r="D41" s="160">
        <v>5000</v>
      </c>
      <c r="E41" s="136">
        <v>5000</v>
      </c>
      <c r="F41" s="144">
        <f>IF(OR(D41=0,E41=0),"-",E41/D41*100-100)</f>
        <v>0</v>
      </c>
      <c r="G41" s="122" t="str">
        <f>IF(ISBLANK(E41),"",IF(AND(OR(F41&gt;=2,F41&lt;=-2),OR((D41-E41)&gt;=100,(D41-E41)&lt;=-100)),"Bitte Begründung in dieser Zelle angeben",""))</f>
        <v/>
      </c>
    </row>
    <row r="42" spans="1:7" s="101" customFormat="1" ht="38.25" x14ac:dyDescent="0.2">
      <c r="A42" s="214"/>
      <c r="B42" s="135" t="s">
        <v>108</v>
      </c>
      <c r="C42" s="136"/>
      <c r="D42" s="160">
        <v>4000</v>
      </c>
      <c r="E42" s="136">
        <v>4000</v>
      </c>
      <c r="F42" s="144">
        <f>IF(OR(D42=0,E42=0),"-",E42/D42*100-100)</f>
        <v>0</v>
      </c>
      <c r="G42" s="122" t="str">
        <f>IF(ISBLANK(E42),"",IF(AND(OR(F42&gt;=2,F42&lt;=-2),OR((D42-E42)&gt;=100,(D42-E42)&lt;=-100)),"Bitte Begründung in dieser Zelle angeben",""))</f>
        <v/>
      </c>
    </row>
    <row r="43" spans="1:7" s="101" customFormat="1" ht="25.5" x14ac:dyDescent="0.2">
      <c r="A43" s="214"/>
      <c r="B43" s="135" t="s">
        <v>107</v>
      </c>
      <c r="C43" s="136"/>
      <c r="D43" s="160"/>
      <c r="E43" s="136"/>
      <c r="F43" s="144" t="str">
        <f t="shared" ref="F43:F47" si="1">IF(OR(D43=0,E43=0),"-",E43/D43*100-100)</f>
        <v>-</v>
      </c>
      <c r="G43" s="122" t="str">
        <f>IF(ISBLANK(E43),"",IF(AND(OR(F43&gt;=2,F43&lt;=-2),OR((#REF!-E43)&gt;=100,(#REF!-E43)&lt;=-100)),"Bitte Begründung in dieser Zelle angeben",""))</f>
        <v/>
      </c>
    </row>
    <row r="44" spans="1:7" s="101" customFormat="1" ht="12.75" x14ac:dyDescent="0.2">
      <c r="A44" s="214"/>
      <c r="B44" s="139" t="s">
        <v>63</v>
      </c>
      <c r="C44" s="136"/>
      <c r="D44" s="160"/>
      <c r="E44" s="136"/>
      <c r="F44" s="144" t="str">
        <f t="shared" si="1"/>
        <v>-</v>
      </c>
      <c r="G44" s="122"/>
    </row>
    <row r="45" spans="1:7" s="101" customFormat="1" ht="12.75" x14ac:dyDescent="0.2">
      <c r="A45" s="214"/>
      <c r="C45" s="136"/>
      <c r="D45" s="160"/>
      <c r="E45" s="136"/>
      <c r="F45" s="144" t="str">
        <f t="shared" si="1"/>
        <v>-</v>
      </c>
      <c r="G45" s="122"/>
    </row>
    <row r="46" spans="1:7" s="101" customFormat="1" ht="12.75" x14ac:dyDescent="0.2">
      <c r="A46" s="214"/>
      <c r="B46" s="139" t="s">
        <v>91</v>
      </c>
      <c r="C46" s="136"/>
      <c r="D46" s="160"/>
      <c r="E46" s="136"/>
      <c r="F46" s="144" t="str">
        <f t="shared" si="1"/>
        <v>-</v>
      </c>
      <c r="G46" s="122" t="str">
        <f>IF(ISBLANK(E46),"",IF(AND(OR(F46&gt;=2,F46&lt;=-2),OR((#REF!-E46)&gt;=100,(#REF!-E46)&lt;=-100)),"Bitte Begründung in dieser Zelle angeben",""))</f>
        <v/>
      </c>
    </row>
    <row r="47" spans="1:7" s="101" customFormat="1" ht="12.75" x14ac:dyDescent="0.2">
      <c r="A47" s="214"/>
      <c r="B47" s="139" t="s">
        <v>6</v>
      </c>
      <c r="C47" s="142">
        <f>SUM(C40:C46)</f>
        <v>2000</v>
      </c>
      <c r="D47" s="167">
        <f>SUM(D40:D46)</f>
        <v>11000</v>
      </c>
      <c r="E47" s="142">
        <f>SUM(E40:E46)</f>
        <v>11000</v>
      </c>
      <c r="F47" s="144">
        <f t="shared" si="1"/>
        <v>0</v>
      </c>
      <c r="G47" s="133"/>
    </row>
    <row r="48" spans="1:7" s="101" customFormat="1" ht="12.75" x14ac:dyDescent="0.2">
      <c r="A48" s="107"/>
      <c r="B48" s="107"/>
      <c r="C48" s="123"/>
      <c r="D48" s="164"/>
      <c r="E48" s="123"/>
      <c r="F48" s="145"/>
      <c r="G48" s="110" t="str">
        <f>IF(ISBLANK(E48),"",IF(AND(OR(F48&gt;=2,F48&lt;=-2),OR((#REF!-E48)&gt;=1000,(#REF!-E48)&lt;=-1000)),"Bitte Begründung in dieser Zelle angeben",""))</f>
        <v/>
      </c>
    </row>
    <row r="49" spans="1:7" s="101" customFormat="1" ht="12.75" x14ac:dyDescent="0.2">
      <c r="A49" s="107"/>
      <c r="B49" s="114" t="s">
        <v>14</v>
      </c>
      <c r="C49" s="123"/>
      <c r="D49" s="165"/>
      <c r="E49" s="123"/>
      <c r="F49" s="145"/>
      <c r="G49" s="110" t="str">
        <f>IF(ISBLANK(E49),"",IF(AND(OR(F49&gt;=2,F49&lt;=-2),OR((#REF!-E49)&gt;=1000,(#REF!-E49)&lt;=-1000)),"Bitte Begründung in dieser Zelle angeben",""))</f>
        <v/>
      </c>
    </row>
    <row r="50" spans="1:7" s="101" customFormat="1" ht="12.75" x14ac:dyDescent="0.2">
      <c r="A50" s="107"/>
      <c r="B50" s="139" t="s">
        <v>6</v>
      </c>
      <c r="C50" s="142">
        <f>C37+C47</f>
        <v>109000</v>
      </c>
      <c r="D50" s="167">
        <f>D37+D47</f>
        <v>121000</v>
      </c>
      <c r="E50" s="142">
        <f>E37+E47</f>
        <v>121000</v>
      </c>
      <c r="F50" s="144">
        <f>IF(OR(D50=0,E50=0),"-",E50/D50*100-100)</f>
        <v>0</v>
      </c>
      <c r="G50" s="133"/>
    </row>
    <row r="51" spans="1:7" s="101" customFormat="1" ht="12.75" x14ac:dyDescent="0.2">
      <c r="A51" s="107"/>
      <c r="B51" s="107"/>
      <c r="C51" s="123"/>
      <c r="D51" s="168"/>
      <c r="E51" s="123"/>
      <c r="F51" s="145"/>
      <c r="G51" s="110"/>
    </row>
    <row r="52" spans="1:7" s="101" customFormat="1" ht="30.75" customHeight="1" x14ac:dyDescent="0.2">
      <c r="A52" s="107"/>
      <c r="B52" s="151" t="s">
        <v>32</v>
      </c>
      <c r="C52" s="152">
        <f>C26-C50</f>
        <v>228530</v>
      </c>
      <c r="D52" s="169">
        <f>D26-D50</f>
        <v>240530</v>
      </c>
      <c r="E52" s="152">
        <f>E26-E50</f>
        <v>243430</v>
      </c>
      <c r="F52" s="153">
        <f>IF(OR(D52=0,E52=0),"-",E52/D52*100-100)</f>
        <v>1.205670810293924</v>
      </c>
      <c r="G52" s="133"/>
    </row>
  </sheetData>
  <sheetProtection algorithmName="SHA-512" hashValue="m1e++Y/gzEqLhMDor4O6IZCz7XirKm2sH/0jgInhlFhzqFEYldI2IT+FmLWOZORVIuCcNYJ7ePlA6NdkftQg0Q==" saltValue="ZGDrIAXfX37fWxRIH0pRcQ==" spinCount="100000" sheet="1" selectLockedCells="1" selectUnlockedCells="1"/>
  <mergeCells count="21">
    <mergeCell ref="C14:G14"/>
    <mergeCell ref="A30:A37"/>
    <mergeCell ref="A40:A47"/>
    <mergeCell ref="A16:B16"/>
    <mergeCell ref="A12:B12"/>
    <mergeCell ref="A13:B13"/>
    <mergeCell ref="A14:B14"/>
    <mergeCell ref="A15:B15"/>
    <mergeCell ref="C13:G13"/>
    <mergeCell ref="B11:G11"/>
    <mergeCell ref="C12:G12"/>
    <mergeCell ref="B1:G1"/>
    <mergeCell ref="B3:G3"/>
    <mergeCell ref="B5:G5"/>
    <mergeCell ref="B2:G2"/>
    <mergeCell ref="B4:G4"/>
    <mergeCell ref="B6:G6"/>
    <mergeCell ref="B7:G7"/>
    <mergeCell ref="B8:G8"/>
    <mergeCell ref="B9:G9"/>
    <mergeCell ref="B10:G10"/>
  </mergeCells>
  <printOptions horizontalCentered="1" verticalCentered="1"/>
  <pageMargins left="0.19685039370078741" right="0.19685039370078741" top="0.59055118110236227" bottom="0.59055118110236227" header="0.31496062992125984" footer="0.31496062992125984"/>
  <pageSetup paperSize="9" scale="81" fitToHeight="0" orientation="landscape" r:id="rId1"/>
  <headerFooter>
    <oddHeader>&amp;L&amp;A / &amp;D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theme="8" tint="0.39997558519241921"/>
    <pageSetUpPr fitToPage="1"/>
  </sheetPr>
  <dimension ref="A1:H93"/>
  <sheetViews>
    <sheetView zoomScaleNormal="100" workbookViewId="0">
      <pane ySplit="7" topLeftCell="A8" activePane="bottomLeft" state="frozen"/>
      <selection pane="bottomLeft" activeCell="C2" sqref="C2:G2"/>
    </sheetView>
  </sheetViews>
  <sheetFormatPr baseColWidth="10" defaultRowHeight="15" x14ac:dyDescent="0.25"/>
  <cols>
    <col min="1" max="1" width="11.28515625" customWidth="1"/>
    <col min="2" max="2" width="59.5703125" style="98" customWidth="1"/>
    <col min="3" max="5" width="19.28515625" style="98" customWidth="1"/>
    <col min="6" max="6" width="15.28515625" style="4" customWidth="1"/>
    <col min="7" max="7" width="63.7109375" style="3" customWidth="1"/>
  </cols>
  <sheetData>
    <row r="1" spans="1:8" x14ac:dyDescent="0.25">
      <c r="A1" s="234" t="s">
        <v>35</v>
      </c>
      <c r="B1" s="234"/>
      <c r="C1" s="258" t="str">
        <f>IF(ISBLANK(Finanzplan!C1),"",Finanzplan!C1)</f>
        <v/>
      </c>
      <c r="D1" s="259"/>
      <c r="E1" s="259"/>
      <c r="F1" s="259"/>
      <c r="G1" s="260"/>
    </row>
    <row r="2" spans="1:8" x14ac:dyDescent="0.25">
      <c r="A2" s="234" t="s">
        <v>26</v>
      </c>
      <c r="B2" s="234"/>
      <c r="C2" s="258" t="str">
        <f>IF(ISBLANK(Finanzplan!C3),"",Finanzplan!C3)</f>
        <v/>
      </c>
      <c r="D2" s="259"/>
      <c r="E2" s="259"/>
      <c r="F2" s="259"/>
      <c r="G2" s="260"/>
    </row>
    <row r="3" spans="1:8" x14ac:dyDescent="0.25">
      <c r="A3" s="234" t="s">
        <v>36</v>
      </c>
      <c r="B3" s="234"/>
      <c r="C3" s="258" t="str">
        <f>IF(ISBLANK(Finanzplan!C2),"",Finanzplan!C2)</f>
        <v/>
      </c>
      <c r="D3" s="259"/>
      <c r="E3" s="259"/>
      <c r="F3" s="259"/>
      <c r="G3" s="260"/>
    </row>
    <row r="4" spans="1:8" x14ac:dyDescent="0.25">
      <c r="A4" s="234" t="s">
        <v>44</v>
      </c>
      <c r="B4" s="234"/>
      <c r="C4" s="258" t="str">
        <f>IF(ISBLANK(Finanzplan!C4),"",Finanzplan!C4)</f>
        <v/>
      </c>
      <c r="D4" s="259"/>
      <c r="E4" s="259"/>
      <c r="F4" s="259"/>
      <c r="G4" s="260"/>
    </row>
    <row r="5" spans="1:8" x14ac:dyDescent="0.25">
      <c r="A5" s="234" t="s">
        <v>54</v>
      </c>
      <c r="B5" s="234"/>
      <c r="C5" s="258" t="str">
        <f>IF(ISBLANK(Finanzplan!C5),"",Finanzplan!C5)</f>
        <v>2026/2027</v>
      </c>
      <c r="D5" s="259"/>
      <c r="E5" s="259"/>
      <c r="F5" s="259"/>
      <c r="G5" s="260"/>
    </row>
    <row r="6" spans="1:8" x14ac:dyDescent="0.25">
      <c r="A6" s="12"/>
      <c r="B6" s="85"/>
      <c r="C6" s="175">
        <f>VALUE(MID(C5,1,4))</f>
        <v>2026</v>
      </c>
      <c r="D6" s="176">
        <f>VALUE(MID(C5,6,4))</f>
        <v>2027</v>
      </c>
      <c r="E6" s="85"/>
      <c r="F6" s="13"/>
      <c r="G6" s="14"/>
    </row>
    <row r="7" spans="1:8" ht="33" customHeight="1" x14ac:dyDescent="0.25">
      <c r="A7" s="12"/>
      <c r="B7" s="85"/>
      <c r="C7" s="15" t="str">
        <f>Finanzplan!D7</f>
        <v>Auswählen ↓</v>
      </c>
      <c r="D7" s="50" t="str">
        <f>"Plan "&amp;C6&amp;"/"&amp;D6</f>
        <v>Plan 2026/2027</v>
      </c>
      <c r="E7" s="15" t="str">
        <f>"Ist "&amp;C6&amp;"/"&amp;D6</f>
        <v>Ist 2026/2027</v>
      </c>
      <c r="F7" s="15" t="s">
        <v>16</v>
      </c>
      <c r="G7" s="16" t="str">
        <f>"Begründung (wenn Abweichung gegenüber Plan "&amp;C6&amp;"/"&amp;D6&amp;" über 10 % und EUR 1.000,-- ist)"</f>
        <v>Begründung (wenn Abweichung gegenüber Plan 2026/2027 über 10 % und EUR 1.000,-- ist)</v>
      </c>
    </row>
    <row r="8" spans="1:8" x14ac:dyDescent="0.25">
      <c r="A8" s="12"/>
      <c r="B8" s="183" t="s">
        <v>1</v>
      </c>
      <c r="C8" s="85"/>
      <c r="D8" s="190"/>
      <c r="E8" s="85"/>
      <c r="F8" s="17"/>
      <c r="G8" s="14"/>
    </row>
    <row r="9" spans="1:8" x14ac:dyDescent="0.25">
      <c r="A9" s="42" t="s">
        <v>12</v>
      </c>
      <c r="B9" s="184" t="s">
        <v>0</v>
      </c>
      <c r="C9" s="25"/>
      <c r="D9" s="21">
        <f>financialPlanMaterialCostsPlan</f>
        <v>0</v>
      </c>
      <c r="E9" s="25"/>
      <c r="F9" s="26" t="str">
        <f>IF(OR(D9=0,E9=0),"-",E9/D9*100-100)</f>
        <v>-</v>
      </c>
      <c r="G9" s="64"/>
      <c r="H9" s="7"/>
    </row>
    <row r="10" spans="1:8" x14ac:dyDescent="0.25">
      <c r="A10" s="12"/>
      <c r="B10" s="85"/>
      <c r="C10" s="22"/>
      <c r="D10" s="51"/>
      <c r="E10" s="22"/>
      <c r="F10" s="23"/>
      <c r="G10" s="14"/>
      <c r="H10" s="7"/>
    </row>
    <row r="11" spans="1:8" x14ac:dyDescent="0.25">
      <c r="A11" s="24"/>
      <c r="B11" s="183" t="s">
        <v>4</v>
      </c>
      <c r="C11" s="22"/>
      <c r="D11" s="52"/>
      <c r="E11" s="22"/>
      <c r="F11" s="23"/>
      <c r="G11" s="14"/>
      <c r="H11" s="7"/>
    </row>
    <row r="12" spans="1:8" x14ac:dyDescent="0.25">
      <c r="A12" s="42" t="s">
        <v>12</v>
      </c>
      <c r="B12" s="184" t="s">
        <v>0</v>
      </c>
      <c r="C12" s="25"/>
      <c r="D12" s="21">
        <f ca="1">financialPlanPersPlan</f>
        <v>0</v>
      </c>
      <c r="E12" s="21">
        <f ca="1">'Personalübersicht (Fb)'!I50</f>
        <v>0</v>
      </c>
      <c r="F12" s="26" t="str">
        <f ca="1">IF(OR(D12=0,E12=0),"-",E12/D12*100-100)</f>
        <v>-</v>
      </c>
      <c r="G12" s="65"/>
      <c r="H12" s="7" t="str">
        <f ca="1">IF(ISBLANK(E12),"",IF(AND(OR(F12&gt;=10,F12&lt;=-10),OR((D12-E12)&gt;=1000,(D12-E12)&lt;=-1000)),IF(ISBLANK(G12),'|'!B$56,""),""))</f>
        <v/>
      </c>
    </row>
    <row r="13" spans="1:8" x14ac:dyDescent="0.25">
      <c r="A13" s="12"/>
      <c r="B13" s="85"/>
      <c r="C13" s="22"/>
      <c r="D13" s="51"/>
      <c r="E13" s="22"/>
      <c r="F13" s="12"/>
      <c r="G13" s="14"/>
      <c r="H13" s="7"/>
    </row>
    <row r="14" spans="1:8" x14ac:dyDescent="0.25">
      <c r="A14" s="12"/>
      <c r="B14" s="183" t="s">
        <v>5</v>
      </c>
      <c r="C14" s="22"/>
      <c r="D14" s="52"/>
      <c r="E14" s="22"/>
      <c r="F14" s="12"/>
      <c r="G14" s="14"/>
      <c r="H14" s="7"/>
    </row>
    <row r="15" spans="1:8" x14ac:dyDescent="0.25">
      <c r="A15" s="12"/>
      <c r="B15" s="184" t="s">
        <v>6</v>
      </c>
      <c r="C15" s="21">
        <f>C9+C12</f>
        <v>0</v>
      </c>
      <c r="D15" s="53">
        <f ca="1">D9+D12</f>
        <v>0</v>
      </c>
      <c r="E15" s="21">
        <f ca="1">E9+E12</f>
        <v>0</v>
      </c>
      <c r="F15" s="19" t="str">
        <f ca="1">IF(OR(D15=0,E15=0),"-",E15/D15*100-100)</f>
        <v>-</v>
      </c>
      <c r="G15" s="66"/>
      <c r="H15" s="7"/>
    </row>
    <row r="16" spans="1:8" x14ac:dyDescent="0.25">
      <c r="A16" s="12"/>
      <c r="B16" s="85"/>
      <c r="C16" s="22"/>
      <c r="D16" s="51"/>
      <c r="E16" s="22"/>
      <c r="F16" s="23"/>
      <c r="G16" s="14"/>
      <c r="H16" s="7"/>
    </row>
    <row r="17" spans="1:8" x14ac:dyDescent="0.25">
      <c r="A17" s="12"/>
      <c r="B17" s="85"/>
      <c r="C17" s="22"/>
      <c r="D17" s="22"/>
      <c r="E17" s="22"/>
      <c r="F17" s="23"/>
      <c r="G17" s="14"/>
      <c r="H17" s="7"/>
    </row>
    <row r="18" spans="1:8" x14ac:dyDescent="0.25">
      <c r="A18" s="12"/>
      <c r="B18" s="183" t="s">
        <v>38</v>
      </c>
      <c r="C18" s="22"/>
      <c r="D18" s="52"/>
      <c r="E18" s="22"/>
      <c r="F18" s="23"/>
      <c r="G18" s="14"/>
      <c r="H18" s="7"/>
    </row>
    <row r="19" spans="1:8" ht="28.5" x14ac:dyDescent="0.25">
      <c r="A19" s="231" t="s">
        <v>13</v>
      </c>
      <c r="B19" s="179" t="str">
        <f>Finanzplan!B19</f>
        <v>Eigene Einnahmen (Kursbeiträge, Mitgliedsbeiträge, Eintritte, Unkostenbeiträge,…)</v>
      </c>
      <c r="C19" s="25"/>
      <c r="D19" s="46">
        <f>Finanzplan!E19</f>
        <v>0</v>
      </c>
      <c r="E19" s="25"/>
      <c r="F19" s="26" t="str">
        <f>IF(OR(D19=0,E19=0),"-",E19/D19*100-100)</f>
        <v>-</v>
      </c>
      <c r="G19" s="20"/>
      <c r="H19" s="7" t="str">
        <f>IF(ISBLANK(E19),"",IF(AND(OR(F19&gt;=10,F19&lt;=-10),OR((D19-E19)&gt;=1000,(D19-E19)&lt;=-1000)),IF(ISBLANK(G19),'|'!B$56,""),""))</f>
        <v/>
      </c>
    </row>
    <row r="20" spans="1:8" ht="14.25" customHeight="1" x14ac:dyDescent="0.25">
      <c r="A20" s="232"/>
      <c r="B20" s="179" t="str">
        <f>Finanzplan!B20</f>
        <v>Spenden</v>
      </c>
      <c r="C20" s="25"/>
      <c r="D20" s="46">
        <f>Finanzplan!E20</f>
        <v>0</v>
      </c>
      <c r="E20" s="25"/>
      <c r="F20" s="26" t="str">
        <f t="shared" ref="F20:F28" si="0">IF(OR(D20=0,E20=0),"-",E20/D20*100-100)</f>
        <v>-</v>
      </c>
      <c r="G20" s="20"/>
      <c r="H20" s="7" t="str">
        <f>IF(ISBLANK(E20),"",IF(AND(OR(F20&gt;=10,F20&lt;=-10),OR((D20-E20)&gt;=1000,(D20-E20)&lt;=-1000)),IF(ISBLANK(G20),'|'!B$56,""),""))</f>
        <v/>
      </c>
    </row>
    <row r="21" spans="1:8" ht="14.25" customHeight="1" x14ac:dyDescent="0.25">
      <c r="A21" s="232"/>
      <c r="B21" s="179" t="str">
        <f>Finanzplan!B21</f>
        <v>Sponsoring</v>
      </c>
      <c r="C21" s="25"/>
      <c r="D21" s="46">
        <f>Finanzplan!E21</f>
        <v>0</v>
      </c>
      <c r="E21" s="25"/>
      <c r="F21" s="26" t="str">
        <f t="shared" si="0"/>
        <v>-</v>
      </c>
      <c r="G21" s="20"/>
      <c r="H21" s="7" t="str">
        <f>IF(ISBLANK(E21),"",IF(AND(OR(F21&gt;=10,F21&lt;=-10),OR((D21-E21)&gt;=1000,(D21-E21)&lt;=-1000)),IF(ISBLANK(G21),'|'!B$56,""),""))</f>
        <v/>
      </c>
    </row>
    <row r="22" spans="1:8" ht="14.25" customHeight="1" x14ac:dyDescent="0.25">
      <c r="A22" s="232"/>
      <c r="B22" s="179" t="str">
        <f>Finanzplan!B22</f>
        <v>erhaltene Zinsen</v>
      </c>
      <c r="C22" s="25"/>
      <c r="D22" s="46">
        <f>Finanzplan!E22</f>
        <v>0</v>
      </c>
      <c r="E22" s="25"/>
      <c r="F22" s="26" t="str">
        <f t="shared" si="0"/>
        <v>-</v>
      </c>
      <c r="G22" s="20"/>
      <c r="H22" s="7" t="str">
        <f>IF(ISBLANK(E22),"",IF(AND(OR(F22&gt;=10,F22&lt;=-10),OR((D22-E22)&gt;=1000,(D22-E22)&lt;=-1000)),IF(ISBLANK(G22),'|'!B$56,""),""))</f>
        <v/>
      </c>
    </row>
    <row r="23" spans="1:8" ht="14.25" customHeight="1" x14ac:dyDescent="0.25">
      <c r="A23" s="232"/>
      <c r="B23" s="179" t="str">
        <f>Finanzplan!B23</f>
        <v>Auflösung Rückstellung/Rücklagen</v>
      </c>
      <c r="C23" s="25"/>
      <c r="D23" s="46">
        <f>Finanzplan!E23</f>
        <v>0</v>
      </c>
      <c r="E23" s="25"/>
      <c r="F23" s="26" t="str">
        <f t="shared" si="0"/>
        <v>-</v>
      </c>
      <c r="G23" s="20"/>
      <c r="H23" s="7" t="str">
        <f>IF(ISBLANK(E23),"",IF(AND(OR(F23&gt;=10,F23&lt;=-10),OR((D23-E23)&gt;=1000,(D23-E23)&lt;=-1000)),IF(ISBLANK(G23),'|'!B$56,""),""))</f>
        <v/>
      </c>
    </row>
    <row r="24" spans="1:8" ht="14.25" customHeight="1" x14ac:dyDescent="0.25">
      <c r="A24" s="232"/>
      <c r="B24" s="179" t="str">
        <f>Finanzplan!B24</f>
        <v>Sonstige</v>
      </c>
      <c r="C24" s="25"/>
      <c r="D24" s="46">
        <f>Finanzplan!E24</f>
        <v>0</v>
      </c>
      <c r="E24" s="25"/>
      <c r="F24" s="26" t="str">
        <f t="shared" si="0"/>
        <v>-</v>
      </c>
      <c r="G24" s="20"/>
      <c r="H24" s="7" t="str">
        <f>IF(ISBLANK(E24),"",IF(AND(OR(F24&gt;=10,F24&lt;=-10),OR((D24-E24)&gt;=1000,(D24-E24)&lt;=-1000)),IF(ISBLANK(G24),'|'!B$56,""),""))</f>
        <v/>
      </c>
    </row>
    <row r="25" spans="1:8" ht="14.25" customHeight="1" x14ac:dyDescent="0.25">
      <c r="A25" s="232"/>
      <c r="B25" s="179">
        <f>Finanzplan!B25</f>
        <v>0</v>
      </c>
      <c r="C25" s="25"/>
      <c r="D25" s="46">
        <f>Finanzplan!E25</f>
        <v>0</v>
      </c>
      <c r="E25" s="25"/>
      <c r="F25" s="26" t="str">
        <f t="shared" si="0"/>
        <v>-</v>
      </c>
      <c r="G25" s="20"/>
      <c r="H25" s="7" t="str">
        <f>IF(ISBLANK(E25),"",IF(AND(OR(F25&gt;=10,F25&lt;=-10),OR((D25-E25)&gt;=1000,(D25-E25)&lt;=-1000)),IF(ISBLANK(G25),'|'!B$56,""),""))</f>
        <v/>
      </c>
    </row>
    <row r="26" spans="1:8" ht="14.25" customHeight="1" x14ac:dyDescent="0.25">
      <c r="A26" s="232"/>
      <c r="B26" s="179">
        <f>Finanzplan!B26</f>
        <v>0</v>
      </c>
      <c r="C26" s="25"/>
      <c r="D26" s="46">
        <f>Finanzplan!E26</f>
        <v>0</v>
      </c>
      <c r="E26" s="25"/>
      <c r="F26" s="26" t="str">
        <f t="shared" si="0"/>
        <v>-</v>
      </c>
      <c r="G26" s="20"/>
      <c r="H26" s="7" t="str">
        <f>IF(ISBLANK(E26),"",IF(AND(OR(F26&gt;=10,F26&lt;=-10),OR((D26-E26)&gt;=1000,(D26-E26)&lt;=-1000)),IF(ISBLANK(G26),'|'!B$56,""),""))</f>
        <v/>
      </c>
    </row>
    <row r="27" spans="1:8" ht="14.25" customHeight="1" x14ac:dyDescent="0.25">
      <c r="A27" s="232"/>
      <c r="B27" s="179">
        <f>Finanzplan!B27</f>
        <v>0</v>
      </c>
      <c r="C27" s="25"/>
      <c r="D27" s="46">
        <f>Finanzplan!E27</f>
        <v>0</v>
      </c>
      <c r="E27" s="25"/>
      <c r="F27" s="26" t="str">
        <f t="shared" si="0"/>
        <v>-</v>
      </c>
      <c r="G27" s="20"/>
      <c r="H27" s="7" t="str">
        <f>IF(ISBLANK(E27),"",IF(AND(OR(F27&gt;=10,F27&lt;=-10),OR((D27-E27)&gt;=1000,(D27-E27)&lt;=-1000)),IF(ISBLANK(G27),'|'!B$56,""),""))</f>
        <v/>
      </c>
    </row>
    <row r="28" spans="1:8" x14ac:dyDescent="0.25">
      <c r="A28" s="233"/>
      <c r="B28" s="185" t="s">
        <v>6</v>
      </c>
      <c r="C28" s="27">
        <f ca="1">SUM(C19:OFFSET(C28,-1,0))</f>
        <v>0</v>
      </c>
      <c r="D28" s="27">
        <f ca="1">SUM(D19:OFFSET(D28,-1,0))</f>
        <v>0</v>
      </c>
      <c r="E28" s="27">
        <f ca="1">SUM(E19:OFFSET(E28,-1,0))</f>
        <v>0</v>
      </c>
      <c r="F28" s="26" t="str">
        <f t="shared" ca="1" si="0"/>
        <v>-</v>
      </c>
      <c r="G28" s="66"/>
      <c r="H28" s="7"/>
    </row>
    <row r="29" spans="1:8" x14ac:dyDescent="0.25">
      <c r="A29" s="12"/>
      <c r="B29" s="85"/>
      <c r="C29" s="22"/>
      <c r="D29" s="51"/>
      <c r="E29" s="22"/>
      <c r="F29" s="28"/>
      <c r="G29" s="14"/>
      <c r="H29" s="7"/>
    </row>
    <row r="30" spans="1:8" x14ac:dyDescent="0.25">
      <c r="A30" s="12"/>
      <c r="B30" s="183" t="s">
        <v>39</v>
      </c>
      <c r="C30" s="22"/>
      <c r="D30" s="52"/>
      <c r="E30" s="22"/>
      <c r="F30" s="28"/>
      <c r="G30" s="14"/>
      <c r="H30" s="7"/>
    </row>
    <row r="31" spans="1:8" x14ac:dyDescent="0.25">
      <c r="A31" s="230" t="s">
        <v>13</v>
      </c>
      <c r="B31" s="179" t="str">
        <f>Finanzplan!B31</f>
        <v>EU</v>
      </c>
      <c r="C31" s="25"/>
      <c r="D31" s="46">
        <f>Finanzplan!D31</f>
        <v>0</v>
      </c>
      <c r="E31" s="25"/>
      <c r="F31" s="26" t="str">
        <f>IF(OR(D31=0,E31=0),"-",E31/D31*100-100)</f>
        <v>-</v>
      </c>
      <c r="G31" s="20"/>
      <c r="H31" s="7" t="str">
        <f>IF(ISBLANK(E31),"",IF(AND(OR(F31&gt;=10,F31&lt;=-10),OR((D31-E31)&gt;=1000,(D31-E31)&lt;=-1000)),IF(ISBLANK(G31),'|'!B$56,""),""))</f>
        <v/>
      </c>
    </row>
    <row r="32" spans="1:8" ht="28.5" x14ac:dyDescent="0.25">
      <c r="A32" s="230"/>
      <c r="B32" s="179" t="str">
        <f>Finanzplan!B32</f>
        <v>Bundesministerium, bitte jedes Ministerium einzeln anführen</v>
      </c>
      <c r="C32" s="25"/>
      <c r="D32" s="46">
        <f>Finanzplan!D32</f>
        <v>0</v>
      </c>
      <c r="E32" s="25"/>
      <c r="F32" s="26" t="str">
        <f t="shared" ref="F32:F40" si="1">IF(OR(D32=0,E32=0),"-",E32/D32*100-100)</f>
        <v>-</v>
      </c>
      <c r="G32" s="20"/>
      <c r="H32" s="7" t="str">
        <f>IF(ISBLANK(E32),"",IF(AND(OR(F32&gt;=10,F32&lt;=-10),OR((D32-E32)&gt;=1000,(D32-E32)&lt;=-1000)),IF(ISBLANK(G32),'|'!B$56,""),""))</f>
        <v/>
      </c>
    </row>
    <row r="33" spans="1:8" ht="28.5" x14ac:dyDescent="0.25">
      <c r="A33" s="230"/>
      <c r="B33" s="179" t="str">
        <f>Finanzplan!B33</f>
        <v>Stadt Wien (OHNE MA 13), bitte jede Magistratsabteilung einzeln anführen</v>
      </c>
      <c r="C33" s="25"/>
      <c r="D33" s="46">
        <f>Finanzplan!D33</f>
        <v>0</v>
      </c>
      <c r="E33" s="25"/>
      <c r="F33" s="26" t="str">
        <f t="shared" si="1"/>
        <v>-</v>
      </c>
      <c r="G33" s="20"/>
      <c r="H33" s="7" t="str">
        <f>IF(ISBLANK(E33),"",IF(AND(OR(F33&gt;=10,F33&lt;=-10),OR((D33-E33)&gt;=1000,(D33-E33)&lt;=-1000)),IF(ISBLANK(G33),'|'!B$56,""),""))</f>
        <v/>
      </c>
    </row>
    <row r="34" spans="1:8" x14ac:dyDescent="0.25">
      <c r="A34" s="230"/>
      <c r="B34" s="179" t="str">
        <f>Finanzplan!B34</f>
        <v>Bezirk, bitte den jeweiligen Bezirk anführen</v>
      </c>
      <c r="C34" s="25"/>
      <c r="D34" s="46">
        <f>Finanzplan!D34</f>
        <v>0</v>
      </c>
      <c r="E34" s="25"/>
      <c r="F34" s="26" t="str">
        <f t="shared" si="1"/>
        <v>-</v>
      </c>
      <c r="G34" s="20"/>
      <c r="H34" s="7" t="str">
        <f>IF(ISBLANK(E34),"",IF(AND(OR(F34&gt;=10,F34&lt;=-10),OR((D34-E34)&gt;=1000,(D34-E34)&lt;=-1000)),IF(ISBLANK(G34),'|'!B$56,""),""))</f>
        <v/>
      </c>
    </row>
    <row r="35" spans="1:8" x14ac:dyDescent="0.25">
      <c r="A35" s="230"/>
      <c r="B35" s="179" t="str">
        <f>Finanzplan!B35</f>
        <v>Sonstige</v>
      </c>
      <c r="C35" s="25"/>
      <c r="D35" s="46">
        <f>Finanzplan!D35</f>
        <v>0</v>
      </c>
      <c r="E35" s="25"/>
      <c r="F35" s="26" t="str">
        <f t="shared" si="1"/>
        <v>-</v>
      </c>
      <c r="G35" s="20"/>
      <c r="H35" s="7" t="str">
        <f>IF(ISBLANK(E35),"",IF(AND(OR(F35&gt;=10,F35&lt;=-10),OR((D35-E35)&gt;=1000,(D35-E35)&lt;=-1000)),IF(ISBLANK(G35),'|'!B$56,""),""))</f>
        <v/>
      </c>
    </row>
    <row r="36" spans="1:8" x14ac:dyDescent="0.25">
      <c r="A36" s="230"/>
      <c r="B36" s="179">
        <f>Finanzplan!B36</f>
        <v>0</v>
      </c>
      <c r="C36" s="25"/>
      <c r="D36" s="46">
        <f>Finanzplan!D36</f>
        <v>0</v>
      </c>
      <c r="E36" s="25"/>
      <c r="F36" s="26" t="str">
        <f t="shared" si="1"/>
        <v>-</v>
      </c>
      <c r="G36" s="20"/>
      <c r="H36" s="7" t="str">
        <f>IF(ISBLANK(E36),"",IF(AND(OR(F36&gt;=10,F36&lt;=-10),OR((D36-E36)&gt;=1000,(D36-E36)&lt;=-1000)),IF(ISBLANK(G36),'|'!B$56,""),""))</f>
        <v/>
      </c>
    </row>
    <row r="37" spans="1:8" x14ac:dyDescent="0.25">
      <c r="A37" s="230"/>
      <c r="B37" s="179">
        <f>Finanzplan!B37</f>
        <v>0</v>
      </c>
      <c r="C37" s="25"/>
      <c r="D37" s="46">
        <f>Finanzplan!D37</f>
        <v>0</v>
      </c>
      <c r="E37" s="25"/>
      <c r="F37" s="26" t="str">
        <f t="shared" si="1"/>
        <v>-</v>
      </c>
      <c r="G37" s="20"/>
      <c r="H37" s="7" t="str">
        <f>IF(ISBLANK(E37),"",IF(AND(OR(F37&gt;=10,F37&lt;=-10),OR((D37-E37)&gt;=1000,(D37-E37)&lt;=-1000)),IF(ISBLANK(G37),'|'!B$56,""),""))</f>
        <v/>
      </c>
    </row>
    <row r="38" spans="1:8" x14ac:dyDescent="0.25">
      <c r="A38" s="230"/>
      <c r="B38" s="179">
        <f>Finanzplan!B38</f>
        <v>0</v>
      </c>
      <c r="C38" s="25"/>
      <c r="D38" s="46">
        <f>Finanzplan!D38</f>
        <v>0</v>
      </c>
      <c r="E38" s="25"/>
      <c r="F38" s="26" t="str">
        <f t="shared" si="1"/>
        <v>-</v>
      </c>
      <c r="G38" s="20"/>
      <c r="H38" s="7" t="str">
        <f>IF(ISBLANK(E38),"",IF(AND(OR(F38&gt;=10,F38&lt;=-10),OR((D38-E38)&gt;=1000,(D38-E38)&lt;=-1000)),IF(ISBLANK(G38),'|'!B$56,""),""))</f>
        <v/>
      </c>
    </row>
    <row r="39" spans="1:8" x14ac:dyDescent="0.25">
      <c r="A39" s="230"/>
      <c r="B39" s="185" t="s">
        <v>91</v>
      </c>
      <c r="C39" s="25"/>
      <c r="D39" s="46">
        <f ca="1">financialPlanFundingOverallPlan</f>
        <v>0</v>
      </c>
      <c r="E39" s="25"/>
      <c r="F39" s="26" t="str">
        <f t="shared" ca="1" si="1"/>
        <v>-</v>
      </c>
      <c r="G39" s="20"/>
      <c r="H39" s="7" t="str">
        <f>IF(ISBLANK(E39),"",IF(AND(OR(F39&gt;=10,F39&lt;=-10),OR((D39-E39)&gt;=1000,(D39-E39)&lt;=-1000)),IF(ISBLANK(G39),'|'!B$56,""),""))</f>
        <v/>
      </c>
    </row>
    <row r="40" spans="1:8" x14ac:dyDescent="0.25">
      <c r="A40" s="230"/>
      <c r="B40" s="185" t="s">
        <v>6</v>
      </c>
      <c r="C40" s="27">
        <f ca="1">SUM(C31:OFFSET(C40,-1,0))</f>
        <v>0</v>
      </c>
      <c r="D40" s="27">
        <f ca="1">SUM(D31:OFFSET(D40,-1,0))</f>
        <v>0</v>
      </c>
      <c r="E40" s="27">
        <f ca="1">SUM(E31:OFFSET(E40,-1,0))</f>
        <v>0</v>
      </c>
      <c r="F40" s="26" t="str">
        <f t="shared" ca="1" si="1"/>
        <v>-</v>
      </c>
      <c r="G40" s="66"/>
      <c r="H40" s="7"/>
    </row>
    <row r="41" spans="1:8" x14ac:dyDescent="0.25">
      <c r="A41" s="12"/>
      <c r="B41" s="85"/>
      <c r="C41" s="22"/>
      <c r="D41" s="51"/>
      <c r="E41" s="22"/>
      <c r="F41" s="28"/>
      <c r="G41" s="14"/>
      <c r="H41" s="7"/>
    </row>
    <row r="42" spans="1:8" x14ac:dyDescent="0.25">
      <c r="A42" s="12"/>
      <c r="B42" s="183" t="s">
        <v>14</v>
      </c>
      <c r="C42" s="22"/>
      <c r="D42" s="52"/>
      <c r="E42" s="22"/>
      <c r="F42" s="28"/>
      <c r="G42" s="14"/>
      <c r="H42" s="7"/>
    </row>
    <row r="43" spans="1:8" x14ac:dyDescent="0.25">
      <c r="A43" s="12"/>
      <c r="B43" s="185" t="s">
        <v>6</v>
      </c>
      <c r="C43" s="27">
        <f ca="1">C28+C40</f>
        <v>0</v>
      </c>
      <c r="D43" s="49">
        <f ca="1">D28+D40</f>
        <v>0</v>
      </c>
      <c r="E43" s="27">
        <f ca="1">E28+E40</f>
        <v>0</v>
      </c>
      <c r="F43" s="26" t="str">
        <f ca="1">IF(OR(D43=0,E43=0),"-",E43/D43*100-100)</f>
        <v>-</v>
      </c>
      <c r="G43" s="66"/>
      <c r="H43" s="7"/>
    </row>
    <row r="44" spans="1:8" x14ac:dyDescent="0.25">
      <c r="A44" s="12"/>
      <c r="B44" s="85"/>
      <c r="C44" s="22"/>
      <c r="D44" s="58"/>
      <c r="E44" s="22"/>
      <c r="F44" s="28"/>
      <c r="G44" s="14"/>
      <c r="H44" s="7"/>
    </row>
    <row r="45" spans="1:8" ht="28.5" x14ac:dyDescent="0.25">
      <c r="A45" s="12"/>
      <c r="B45" s="181" t="s">
        <v>47</v>
      </c>
      <c r="C45" s="30">
        <f ca="1">C43-C15</f>
        <v>0</v>
      </c>
      <c r="D45" s="54">
        <f ca="1">D43-D15</f>
        <v>0</v>
      </c>
      <c r="E45" s="30">
        <f ca="1">E43-E15</f>
        <v>0</v>
      </c>
      <c r="F45" s="31" t="str">
        <f ca="1">IF(OR(D45=0,E45=0),"-",E45/D45*100-100)</f>
        <v>-</v>
      </c>
      <c r="G45" s="20"/>
      <c r="H45" s="7" t="str">
        <f ca="1">IF(OR(E45=0),"",IF(E45&lt;0,IF(ISBLANK(G45),'|'!B60,""),IF(Finanzbericht!E45&gt;1000,IF(ISBLANK(Finanzbericht!G45),'|'!B59,""),"")))</f>
        <v/>
      </c>
    </row>
    <row r="46" spans="1:8" x14ac:dyDescent="0.25">
      <c r="A46" s="12"/>
      <c r="B46" s="85"/>
      <c r="C46" s="85"/>
      <c r="D46" s="85"/>
      <c r="E46" s="85"/>
      <c r="F46" s="13"/>
      <c r="G46" s="14"/>
    </row>
    <row r="47" spans="1:8" x14ac:dyDescent="0.25">
      <c r="A47" s="12"/>
      <c r="B47" s="85"/>
      <c r="C47" s="85"/>
      <c r="D47" s="85"/>
      <c r="E47" s="85"/>
      <c r="F47" s="13"/>
      <c r="G47" s="14"/>
    </row>
    <row r="48" spans="1:8" x14ac:dyDescent="0.25">
      <c r="A48" s="12"/>
      <c r="B48" s="85"/>
      <c r="C48" s="85"/>
      <c r="D48" s="85"/>
      <c r="E48" s="85"/>
      <c r="F48" s="13"/>
      <c r="G48" s="14"/>
    </row>
    <row r="49" spans="1:7" x14ac:dyDescent="0.25">
      <c r="A49" s="12"/>
      <c r="B49" s="85"/>
      <c r="C49" s="85"/>
      <c r="D49" s="85"/>
      <c r="E49" s="85"/>
      <c r="F49" s="13"/>
      <c r="G49" s="14"/>
    </row>
    <row r="50" spans="1:7" x14ac:dyDescent="0.25">
      <c r="A50" s="12"/>
      <c r="B50" s="85"/>
      <c r="C50" s="85"/>
      <c r="D50" s="85"/>
      <c r="E50" s="85"/>
      <c r="F50" s="13"/>
      <c r="G50" s="14"/>
    </row>
    <row r="51" spans="1:7" x14ac:dyDescent="0.25">
      <c r="A51" s="12"/>
      <c r="B51" s="85"/>
      <c r="C51" s="85"/>
      <c r="D51" s="85"/>
      <c r="E51" s="85"/>
      <c r="F51" s="13"/>
      <c r="G51" s="14"/>
    </row>
    <row r="52" spans="1:7" x14ac:dyDescent="0.25">
      <c r="A52" s="12"/>
      <c r="B52" s="85"/>
      <c r="C52" s="85"/>
      <c r="D52" s="85"/>
      <c r="E52" s="85"/>
      <c r="F52" s="13"/>
      <c r="G52" s="14"/>
    </row>
    <row r="53" spans="1:7" x14ac:dyDescent="0.25">
      <c r="A53" s="12"/>
      <c r="B53" s="85"/>
      <c r="C53" s="85"/>
      <c r="D53" s="85"/>
      <c r="E53" s="85"/>
      <c r="F53" s="13"/>
      <c r="G53" s="14"/>
    </row>
    <row r="54" spans="1:7" x14ac:dyDescent="0.25">
      <c r="A54" s="12"/>
      <c r="B54" s="85"/>
      <c r="C54" s="85"/>
      <c r="D54" s="85"/>
      <c r="E54" s="85"/>
      <c r="F54" s="13"/>
      <c r="G54" s="14"/>
    </row>
    <row r="55" spans="1:7" x14ac:dyDescent="0.25">
      <c r="A55" s="12"/>
      <c r="B55" s="85"/>
      <c r="C55" s="85"/>
      <c r="D55" s="85"/>
      <c r="E55" s="85"/>
      <c r="F55" s="13"/>
      <c r="G55" s="14"/>
    </row>
    <row r="56" spans="1:7" x14ac:dyDescent="0.25">
      <c r="A56" s="12"/>
      <c r="B56" s="85"/>
      <c r="C56" s="85"/>
      <c r="D56" s="85"/>
      <c r="E56" s="85"/>
      <c r="F56" s="13"/>
      <c r="G56" s="14"/>
    </row>
    <row r="57" spans="1:7" x14ac:dyDescent="0.25">
      <c r="A57" s="12"/>
      <c r="B57" s="85"/>
      <c r="C57" s="85"/>
      <c r="D57" s="85"/>
      <c r="E57" s="85"/>
      <c r="F57" s="13"/>
      <c r="G57" s="14"/>
    </row>
    <row r="58" spans="1:7" x14ac:dyDescent="0.25">
      <c r="A58" s="12"/>
      <c r="B58" s="85"/>
      <c r="C58" s="85"/>
      <c r="D58" s="85"/>
      <c r="E58" s="85"/>
      <c r="F58" s="13"/>
      <c r="G58" s="14"/>
    </row>
    <row r="59" spans="1:7" x14ac:dyDescent="0.25">
      <c r="A59" s="12"/>
      <c r="B59" s="85"/>
      <c r="C59" s="85"/>
      <c r="D59" s="85"/>
      <c r="E59" s="85"/>
      <c r="F59" s="13"/>
      <c r="G59" s="14"/>
    </row>
    <row r="60" spans="1:7" x14ac:dyDescent="0.25">
      <c r="A60" s="12"/>
      <c r="B60" s="85"/>
      <c r="C60" s="85"/>
      <c r="D60" s="85"/>
      <c r="E60" s="85"/>
      <c r="F60" s="13"/>
      <c r="G60" s="14"/>
    </row>
    <row r="61" spans="1:7" x14ac:dyDescent="0.25">
      <c r="A61" s="12"/>
      <c r="B61" s="85"/>
      <c r="C61" s="85"/>
      <c r="D61" s="85"/>
      <c r="E61" s="85"/>
      <c r="F61" s="13"/>
      <c r="G61" s="14"/>
    </row>
    <row r="62" spans="1:7" x14ac:dyDescent="0.25">
      <c r="A62" s="12"/>
      <c r="B62" s="85"/>
      <c r="C62" s="85"/>
      <c r="D62" s="85"/>
      <c r="E62" s="85"/>
      <c r="F62" s="13"/>
      <c r="G62" s="14"/>
    </row>
    <row r="63" spans="1:7" x14ac:dyDescent="0.25">
      <c r="A63" s="12"/>
      <c r="B63" s="85"/>
      <c r="C63" s="85"/>
      <c r="D63" s="85"/>
      <c r="E63" s="85"/>
      <c r="F63" s="13"/>
      <c r="G63" s="14"/>
    </row>
    <row r="64" spans="1:7" x14ac:dyDescent="0.25">
      <c r="A64" s="12"/>
      <c r="B64" s="85"/>
      <c r="C64" s="85"/>
      <c r="D64" s="85"/>
      <c r="E64" s="85"/>
      <c r="F64" s="13"/>
      <c r="G64" s="14"/>
    </row>
    <row r="65" spans="1:7" x14ac:dyDescent="0.25">
      <c r="A65" s="12"/>
      <c r="B65" s="85"/>
      <c r="C65" s="85"/>
      <c r="D65" s="85"/>
      <c r="E65" s="85"/>
      <c r="F65" s="13"/>
      <c r="G65" s="14"/>
    </row>
    <row r="66" spans="1:7" x14ac:dyDescent="0.25">
      <c r="A66" s="12"/>
      <c r="B66" s="85"/>
      <c r="C66" s="85"/>
      <c r="D66" s="85"/>
      <c r="E66" s="85"/>
      <c r="F66" s="13"/>
      <c r="G66" s="14"/>
    </row>
    <row r="67" spans="1:7" x14ac:dyDescent="0.25">
      <c r="A67" s="12"/>
      <c r="B67" s="85"/>
      <c r="C67" s="85"/>
      <c r="D67" s="85"/>
      <c r="E67" s="85"/>
      <c r="F67" s="13"/>
      <c r="G67" s="14"/>
    </row>
    <row r="68" spans="1:7" x14ac:dyDescent="0.25">
      <c r="A68" s="12"/>
      <c r="B68" s="85"/>
      <c r="C68" s="85"/>
      <c r="D68" s="85"/>
      <c r="E68" s="85"/>
      <c r="F68" s="13"/>
      <c r="G68" s="14"/>
    </row>
    <row r="69" spans="1:7" x14ac:dyDescent="0.25">
      <c r="A69" s="12"/>
      <c r="B69" s="85"/>
      <c r="C69" s="85"/>
      <c r="D69" s="85"/>
      <c r="E69" s="85"/>
      <c r="F69" s="13"/>
      <c r="G69" s="14"/>
    </row>
    <row r="70" spans="1:7" x14ac:dyDescent="0.25">
      <c r="A70" s="12"/>
      <c r="B70" s="85"/>
      <c r="C70" s="85"/>
      <c r="D70" s="85"/>
      <c r="E70" s="85"/>
      <c r="F70" s="13"/>
      <c r="G70" s="14"/>
    </row>
    <row r="71" spans="1:7" x14ac:dyDescent="0.25">
      <c r="A71" s="12"/>
      <c r="B71" s="85"/>
      <c r="C71" s="85"/>
      <c r="D71" s="85"/>
      <c r="E71" s="85"/>
      <c r="F71" s="13"/>
      <c r="G71" s="14"/>
    </row>
    <row r="72" spans="1:7" x14ac:dyDescent="0.25">
      <c r="A72" s="12"/>
      <c r="B72" s="85"/>
      <c r="C72" s="85"/>
      <c r="D72" s="85"/>
      <c r="E72" s="85"/>
      <c r="F72" s="13"/>
      <c r="G72" s="14"/>
    </row>
    <row r="73" spans="1:7" x14ac:dyDescent="0.25">
      <c r="A73" s="12"/>
      <c r="B73" s="85"/>
      <c r="C73" s="85"/>
      <c r="D73" s="85"/>
      <c r="E73" s="85"/>
      <c r="F73" s="13"/>
      <c r="G73" s="14"/>
    </row>
    <row r="74" spans="1:7" x14ac:dyDescent="0.25">
      <c r="A74" s="12"/>
      <c r="B74" s="85"/>
      <c r="C74" s="85"/>
      <c r="D74" s="85"/>
      <c r="E74" s="85"/>
      <c r="F74" s="13"/>
      <c r="G74" s="14"/>
    </row>
    <row r="75" spans="1:7" x14ac:dyDescent="0.25">
      <c r="A75" s="12"/>
      <c r="B75" s="85"/>
      <c r="C75" s="85"/>
      <c r="D75" s="85"/>
      <c r="E75" s="85"/>
      <c r="F75" s="13"/>
      <c r="G75" s="14"/>
    </row>
    <row r="76" spans="1:7" x14ac:dyDescent="0.25">
      <c r="A76" s="12"/>
      <c r="B76" s="85"/>
      <c r="C76" s="85"/>
      <c r="D76" s="85"/>
      <c r="E76" s="85"/>
      <c r="F76" s="13"/>
      <c r="G76" s="14"/>
    </row>
    <row r="77" spans="1:7" x14ac:dyDescent="0.25">
      <c r="A77" s="12"/>
      <c r="B77" s="85"/>
      <c r="C77" s="85"/>
      <c r="D77" s="85"/>
      <c r="E77" s="85"/>
      <c r="F77" s="13"/>
      <c r="G77" s="14"/>
    </row>
    <row r="78" spans="1:7" x14ac:dyDescent="0.25">
      <c r="A78" s="12"/>
      <c r="B78" s="85"/>
      <c r="C78" s="85"/>
      <c r="D78" s="85"/>
      <c r="E78" s="85"/>
      <c r="F78" s="13"/>
      <c r="G78" s="14"/>
    </row>
    <row r="79" spans="1:7" x14ac:dyDescent="0.25">
      <c r="A79" s="12"/>
      <c r="B79" s="85"/>
      <c r="C79" s="85"/>
      <c r="D79" s="85"/>
      <c r="E79" s="85"/>
      <c r="F79" s="13"/>
      <c r="G79" s="14"/>
    </row>
    <row r="80" spans="1:7" x14ac:dyDescent="0.25">
      <c r="A80" s="12"/>
      <c r="B80" s="85"/>
      <c r="C80" s="85"/>
      <c r="D80" s="85"/>
      <c r="E80" s="85"/>
      <c r="F80" s="13"/>
      <c r="G80" s="14"/>
    </row>
    <row r="81" spans="1:7" x14ac:dyDescent="0.25">
      <c r="A81" s="12"/>
      <c r="B81" s="85"/>
      <c r="C81" s="85"/>
      <c r="D81" s="85"/>
      <c r="E81" s="85"/>
      <c r="F81" s="13"/>
      <c r="G81" s="14"/>
    </row>
    <row r="82" spans="1:7" x14ac:dyDescent="0.25">
      <c r="A82" s="12"/>
      <c r="B82" s="85"/>
      <c r="C82" s="85"/>
      <c r="D82" s="85"/>
      <c r="E82" s="85"/>
      <c r="F82" s="13"/>
      <c r="G82" s="14"/>
    </row>
    <row r="83" spans="1:7" x14ac:dyDescent="0.25">
      <c r="A83" s="12"/>
      <c r="B83" s="85"/>
      <c r="C83" s="85"/>
      <c r="D83" s="85"/>
      <c r="E83" s="85"/>
      <c r="F83" s="13"/>
      <c r="G83" s="14"/>
    </row>
    <row r="84" spans="1:7" x14ac:dyDescent="0.25">
      <c r="A84" s="12"/>
      <c r="B84" s="85"/>
      <c r="C84" s="85"/>
      <c r="D84" s="85"/>
      <c r="E84" s="85"/>
      <c r="F84" s="13"/>
      <c r="G84" s="14"/>
    </row>
    <row r="85" spans="1:7" x14ac:dyDescent="0.25">
      <c r="A85" s="12"/>
      <c r="B85" s="85"/>
      <c r="C85" s="85"/>
      <c r="D85" s="85"/>
      <c r="E85" s="85"/>
      <c r="F85" s="13"/>
      <c r="G85" s="14"/>
    </row>
    <row r="86" spans="1:7" x14ac:dyDescent="0.25">
      <c r="A86" s="12"/>
      <c r="B86" s="85"/>
      <c r="C86" s="85"/>
      <c r="D86" s="85"/>
      <c r="E86" s="85"/>
      <c r="F86" s="13"/>
      <c r="G86" s="14"/>
    </row>
    <row r="87" spans="1:7" x14ac:dyDescent="0.25">
      <c r="A87" s="12"/>
      <c r="B87" s="85"/>
      <c r="C87" s="85"/>
      <c r="D87" s="85"/>
      <c r="E87" s="85"/>
      <c r="F87" s="13"/>
      <c r="G87" s="14"/>
    </row>
    <row r="88" spans="1:7" x14ac:dyDescent="0.25">
      <c r="A88" s="12"/>
      <c r="B88" s="85"/>
      <c r="C88" s="85"/>
      <c r="D88" s="85"/>
      <c r="E88" s="85"/>
      <c r="F88" s="13"/>
      <c r="G88" s="14"/>
    </row>
    <row r="89" spans="1:7" x14ac:dyDescent="0.25">
      <c r="A89" s="12"/>
      <c r="B89" s="85"/>
      <c r="C89" s="85"/>
      <c r="D89" s="85"/>
      <c r="E89" s="85"/>
      <c r="F89" s="13"/>
      <c r="G89" s="14"/>
    </row>
    <row r="90" spans="1:7" x14ac:dyDescent="0.25">
      <c r="A90" s="12"/>
      <c r="B90" s="85"/>
      <c r="C90" s="85"/>
      <c r="D90" s="85"/>
      <c r="E90" s="85"/>
      <c r="F90" s="13"/>
      <c r="G90" s="14"/>
    </row>
    <row r="91" spans="1:7" x14ac:dyDescent="0.25">
      <c r="A91" s="12"/>
      <c r="B91" s="85"/>
      <c r="C91" s="85"/>
      <c r="D91" s="85"/>
      <c r="E91" s="85"/>
      <c r="F91" s="13"/>
      <c r="G91" s="14"/>
    </row>
    <row r="92" spans="1:7" x14ac:dyDescent="0.25">
      <c r="A92" s="12"/>
      <c r="B92" s="85"/>
      <c r="C92" s="85"/>
      <c r="D92" s="85"/>
      <c r="E92" s="85"/>
      <c r="F92" s="13"/>
      <c r="G92" s="14"/>
    </row>
    <row r="93" spans="1:7" x14ac:dyDescent="0.25">
      <c r="A93" s="12"/>
      <c r="B93" s="85"/>
      <c r="C93" s="85"/>
      <c r="D93" s="85"/>
      <c r="E93" s="85"/>
      <c r="F93" s="13"/>
      <c r="G93" s="14"/>
    </row>
  </sheetData>
  <sheetProtection algorithmName="SHA-512" hashValue="9PeuIwfMkol3Gv3SANeyjSDKTmSCQP7QrIhoEzkIumk5T6epnbRkOhWoZeYviT0EEyKvq0SYJKwsgKlzVVvTMA==" saltValue="RI1vJ+L/EoacNXNffnFPGw==" spinCount="100000" sheet="1" objects="1" scenarios="1"/>
  <mergeCells count="12">
    <mergeCell ref="C4:G4"/>
    <mergeCell ref="C5:G5"/>
    <mergeCell ref="A31:A40"/>
    <mergeCell ref="A1:B1"/>
    <mergeCell ref="C1:G1"/>
    <mergeCell ref="A2:B2"/>
    <mergeCell ref="C2:G2"/>
    <mergeCell ref="A3:B3"/>
    <mergeCell ref="C3:G3"/>
    <mergeCell ref="A5:B5"/>
    <mergeCell ref="A19:A28"/>
    <mergeCell ref="A4:B4"/>
  </mergeCells>
  <pageMargins left="0.31496062992125984" right="0.31496062992125984" top="0.59055118110236227" bottom="0.59055118110236227" header="0.31496062992125984" footer="0.31496062992125984"/>
  <pageSetup paperSize="9" scale="60" orientation="landscape" r:id="rId1"/>
  <headerFooter>
    <oddHeader>&amp;L&amp;A / &amp;D</oddHeader>
    <oddFooter>&amp;R&amp;P</oddFooter>
  </headerFooter>
  <rowBreaks count="1" manualBreakCount="1">
    <brk id="1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tabColor theme="8" tint="0.39997558519241921"/>
    <pageSetUpPr fitToPage="1"/>
  </sheetPr>
  <dimension ref="A1:M70"/>
  <sheetViews>
    <sheetView zoomScale="80" zoomScaleNormal="80" workbookViewId="0">
      <selection activeCell="J5" sqref="J5"/>
    </sheetView>
  </sheetViews>
  <sheetFormatPr baseColWidth="10" defaultRowHeight="15" x14ac:dyDescent="0.25"/>
  <cols>
    <col min="1" max="1" width="37.28515625" style="182" customWidth="1"/>
    <col min="2" max="2" width="28.7109375" style="182" customWidth="1"/>
    <col min="3" max="3" width="40.5703125" style="182" customWidth="1"/>
    <col min="4" max="4" width="35.7109375" style="182" customWidth="1"/>
    <col min="5" max="5" width="28.28515625" style="98" customWidth="1"/>
    <col min="6" max="6" width="12.28515625" style="98" customWidth="1"/>
    <col min="7" max="7" width="22.85546875" style="98" customWidth="1"/>
    <col min="8" max="8" width="16" style="98" customWidth="1"/>
    <col min="9" max="10" width="26.5703125" style="98" customWidth="1"/>
    <col min="11" max="11" width="13" style="98" customWidth="1"/>
    <col min="12" max="12" width="16.7109375" style="98" customWidth="1"/>
    <col min="13" max="13" width="15.7109375" style="98" customWidth="1"/>
  </cols>
  <sheetData>
    <row r="1" spans="1:13" ht="15.75" thickBot="1" x14ac:dyDescent="0.3">
      <c r="A1" s="194"/>
      <c r="B1" s="194"/>
      <c r="C1" s="194"/>
      <c r="D1" s="194"/>
      <c r="E1" s="161"/>
      <c r="F1" s="183"/>
      <c r="G1" s="183"/>
      <c r="H1" s="183"/>
      <c r="I1" s="39"/>
      <c r="J1" s="191"/>
      <c r="K1" s="85"/>
      <c r="L1" s="192"/>
      <c r="M1" s="191"/>
    </row>
    <row r="2" spans="1:13" ht="15.75" thickBot="1" x14ac:dyDescent="0.3">
      <c r="A2" s="174"/>
      <c r="B2" s="174"/>
      <c r="C2" s="174"/>
      <c r="D2" s="174"/>
      <c r="E2" s="85"/>
      <c r="F2" s="85"/>
      <c r="G2" s="85"/>
      <c r="H2" s="85"/>
      <c r="I2" s="85"/>
      <c r="J2" s="244" t="str">
        <f>Finanzbericht!$C$5 &amp; " (Plan)"</f>
        <v>2026/2027 (Plan)</v>
      </c>
      <c r="K2" s="245"/>
      <c r="L2" s="239" t="str">
        <f>"Vergleich Plan/Ist "&amp;Finanzbericht!$C$5</f>
        <v>Vergleich Plan/Ist 2026/2027</v>
      </c>
      <c r="M2" s="240"/>
    </row>
    <row r="3" spans="1:13" ht="43.5" customHeight="1" thickBot="1" x14ac:dyDescent="0.3">
      <c r="A3" s="36" t="s">
        <v>70</v>
      </c>
      <c r="B3" s="195" t="s">
        <v>71</v>
      </c>
      <c r="C3" s="35" t="s">
        <v>66</v>
      </c>
      <c r="D3" s="35" t="s">
        <v>68</v>
      </c>
      <c r="E3" s="40" t="s">
        <v>2</v>
      </c>
      <c r="F3" s="34" t="str">
        <f>"W-ST " &amp;Finanzbericht!$C$6&amp;"/"&amp;Finanzbericht!$D$6&amp; " (Ist)"</f>
        <v>W-ST 2026/2027 (Ist)</v>
      </c>
      <c r="G3" s="34" t="s">
        <v>114</v>
      </c>
      <c r="H3" s="34" t="s">
        <v>82</v>
      </c>
      <c r="I3" s="36" t="str">
        <f>"Lohnkosten inkl. LNK " &amp;Finanzbericht!$C$6&amp;"/"&amp;Finanzbericht!$D$6&amp; " (Ist)"</f>
        <v>Lohnkosten inkl. LNK 2026/2027 (Ist)</v>
      </c>
      <c r="J3" s="205" t="str">
        <f>"Lohnkosten inkl. LNK " &amp;Finanzbericht!$C$6&amp;"/"&amp;Finanzbericht!$D$6&amp; " (Plan)"</f>
        <v>Lohnkosten inkl. LNK 2026/2027 (Plan)</v>
      </c>
      <c r="K3" s="37" t="str">
        <f>"W-ST " &amp; Finanzbericht!$C$6 &amp;"/"&amp;Finanzbericht!$D$6&amp; " (Plan)"</f>
        <v>W-ST 2026/2027 (Plan)</v>
      </c>
      <c r="L3" s="38" t="s">
        <v>25</v>
      </c>
      <c r="M3" s="41" t="s">
        <v>23</v>
      </c>
    </row>
    <row r="4" spans="1:13" ht="15" customHeight="1" x14ac:dyDescent="0.25">
      <c r="A4" s="88" t="str">
        <f>IF('Personalübersicht (Fp)'!A4&gt;0,'Personalübersicht (Fp)'!A4,"")</f>
        <v/>
      </c>
      <c r="B4" s="88" t="str">
        <f>IF('Personalübersicht (Fp)'!B4&gt;0,'Personalübersicht (Fp)'!B4,"")</f>
        <v/>
      </c>
      <c r="C4" s="88" t="str">
        <f>IF('Personalübersicht (Fp)'!C4&gt;0,'Personalübersicht (Fp)'!C4,"")</f>
        <v/>
      </c>
      <c r="D4" s="88" t="str">
        <f>IF('Personalübersicht (Fp)'!D4&gt;0,'Personalübersicht (Fp)'!D4,"")</f>
        <v/>
      </c>
      <c r="E4" s="89"/>
      <c r="F4" s="90"/>
      <c r="G4" s="91"/>
      <c r="H4" s="92"/>
      <c r="I4" s="93"/>
      <c r="J4" s="94" t="str">
        <f>IF('Personalübersicht (Fp)'!I4&gt;0,'Personalübersicht (Fp)'!I4,"0")</f>
        <v>0</v>
      </c>
      <c r="K4" s="173" t="str">
        <f>IF('Personalübersicht (Fp)'!F4&gt;0,'Personalübersicht (Fp)'!F4,"")</f>
        <v/>
      </c>
      <c r="L4" s="75">
        <f>I4-J4</f>
        <v>0</v>
      </c>
      <c r="M4" s="261"/>
    </row>
    <row r="5" spans="1:13" x14ac:dyDescent="0.25">
      <c r="A5" s="76" t="str">
        <f>IF('Personalübersicht (Fp)'!A5&gt;0,'Personalübersicht (Fp)'!A5,"")</f>
        <v/>
      </c>
      <c r="B5" s="76" t="str">
        <f>IF('Personalübersicht (Fp)'!B5&gt;0,'Personalübersicht (Fp)'!B5,"")</f>
        <v/>
      </c>
      <c r="C5" s="76" t="str">
        <f>IF('Personalübersicht (Fp)'!C5&gt;0,'Personalübersicht (Fp)'!C5,"")</f>
        <v/>
      </c>
      <c r="D5" s="76" t="str">
        <f>IF('Personalübersicht (Fp)'!D5&gt;0,'Personalübersicht (Fp)'!D5,"")</f>
        <v/>
      </c>
      <c r="E5" s="77"/>
      <c r="F5" s="78"/>
      <c r="G5" s="79"/>
      <c r="H5" s="78"/>
      <c r="I5" s="95"/>
      <c r="J5" s="81" t="str">
        <f>IF('Personalübersicht (Fp)'!I5&gt;0,'Personalübersicht (Fp)'!I5,"0")</f>
        <v>0</v>
      </c>
      <c r="K5" s="170" t="str">
        <f>IF('Personalübersicht (Fp)'!F5&gt;0,'Personalübersicht (Fp)'!F5,"")</f>
        <v/>
      </c>
      <c r="L5" s="75">
        <f t="shared" ref="L5:L49" si="0">I5-J5</f>
        <v>0</v>
      </c>
      <c r="M5" s="262"/>
    </row>
    <row r="6" spans="1:13" x14ac:dyDescent="0.25">
      <c r="A6" s="76" t="str">
        <f>IF('Personalübersicht (Fp)'!A6&gt;0,'Personalübersicht (Fp)'!A6,"")</f>
        <v/>
      </c>
      <c r="B6" s="76" t="str">
        <f>IF('Personalübersicht (Fp)'!B6&gt;0,'Personalübersicht (Fp)'!B6,"")</f>
        <v/>
      </c>
      <c r="C6" s="76" t="str">
        <f>IF('Personalübersicht (Fp)'!C6&gt;0,'Personalübersicht (Fp)'!C6,"")</f>
        <v/>
      </c>
      <c r="D6" s="76" t="str">
        <f>IF('Personalübersicht (Fp)'!D6&gt;0,'Personalübersicht (Fp)'!D6,"")</f>
        <v/>
      </c>
      <c r="E6" s="82"/>
      <c r="F6" s="78"/>
      <c r="G6" s="79"/>
      <c r="H6" s="78"/>
      <c r="I6" s="95"/>
      <c r="J6" s="81" t="str">
        <f>IF('Personalübersicht (Fp)'!I6&gt;0,'Personalübersicht (Fp)'!I6,"0")</f>
        <v>0</v>
      </c>
      <c r="K6" s="170" t="str">
        <f>IF('Personalübersicht (Fp)'!F6&gt;0,'Personalübersicht (Fp)'!F6,"")</f>
        <v/>
      </c>
      <c r="L6" s="75">
        <f t="shared" si="0"/>
        <v>0</v>
      </c>
      <c r="M6" s="262"/>
    </row>
    <row r="7" spans="1:13" x14ac:dyDescent="0.25">
      <c r="A7" s="76" t="str">
        <f>IF('Personalübersicht (Fp)'!A7&gt;0,'Personalübersicht (Fp)'!A7,"")</f>
        <v/>
      </c>
      <c r="B7" s="76" t="str">
        <f>IF('Personalübersicht (Fp)'!B7&gt;0,'Personalübersicht (Fp)'!B7,"")</f>
        <v/>
      </c>
      <c r="C7" s="76" t="str">
        <f>IF('Personalübersicht (Fp)'!C7&gt;0,'Personalübersicht (Fp)'!C7,"")</f>
        <v/>
      </c>
      <c r="D7" s="76" t="str">
        <f>IF('Personalübersicht (Fp)'!D7&gt;0,'Personalübersicht (Fp)'!D7,"")</f>
        <v/>
      </c>
      <c r="E7" s="77"/>
      <c r="F7" s="78"/>
      <c r="G7" s="79"/>
      <c r="H7" s="78"/>
      <c r="I7" s="95"/>
      <c r="J7" s="81" t="str">
        <f>IF('Personalübersicht (Fp)'!I7&gt;0,'Personalübersicht (Fp)'!I7,"0")</f>
        <v>0</v>
      </c>
      <c r="K7" s="170" t="str">
        <f>IF('Personalübersicht (Fp)'!F7&gt;0,'Personalübersicht (Fp)'!F7,"")</f>
        <v/>
      </c>
      <c r="L7" s="75">
        <f t="shared" si="0"/>
        <v>0</v>
      </c>
      <c r="M7" s="262"/>
    </row>
    <row r="8" spans="1:13" x14ac:dyDescent="0.25">
      <c r="A8" s="76" t="str">
        <f>IF('Personalübersicht (Fp)'!A8&gt;0,'Personalübersicht (Fp)'!A8,"")</f>
        <v/>
      </c>
      <c r="B8" s="76" t="str">
        <f>IF('Personalübersicht (Fp)'!B8&gt;0,'Personalübersicht (Fp)'!B8,"")</f>
        <v/>
      </c>
      <c r="C8" s="76" t="str">
        <f>IF('Personalübersicht (Fp)'!C8&gt;0,'Personalübersicht (Fp)'!C8,"")</f>
        <v/>
      </c>
      <c r="D8" s="76" t="str">
        <f>IF('Personalübersicht (Fp)'!D8&gt;0,'Personalübersicht (Fp)'!D8,"")</f>
        <v/>
      </c>
      <c r="E8" s="77"/>
      <c r="F8" s="78"/>
      <c r="G8" s="79"/>
      <c r="H8" s="78"/>
      <c r="I8" s="95"/>
      <c r="J8" s="81" t="str">
        <f>IF('Personalübersicht (Fp)'!I8&gt;0,'Personalübersicht (Fp)'!I8,"0")</f>
        <v>0</v>
      </c>
      <c r="K8" s="170" t="str">
        <f>IF('Personalübersicht (Fp)'!F8&gt;0,'Personalübersicht (Fp)'!F8,"")</f>
        <v/>
      </c>
      <c r="L8" s="75">
        <f t="shared" si="0"/>
        <v>0</v>
      </c>
      <c r="M8" s="262"/>
    </row>
    <row r="9" spans="1:13" x14ac:dyDescent="0.25">
      <c r="A9" s="76" t="str">
        <f>IF('Personalübersicht (Fp)'!A9&gt;0,'Personalübersicht (Fp)'!A9,"")</f>
        <v/>
      </c>
      <c r="B9" s="76" t="str">
        <f>IF('Personalübersicht (Fp)'!B9&gt;0,'Personalübersicht (Fp)'!B9,"")</f>
        <v/>
      </c>
      <c r="C9" s="76" t="str">
        <f>IF('Personalübersicht (Fp)'!C9&gt;0,'Personalübersicht (Fp)'!C9,"")</f>
        <v/>
      </c>
      <c r="D9" s="76" t="str">
        <f>IF('Personalübersicht (Fp)'!D9&gt;0,'Personalübersicht (Fp)'!D9,"")</f>
        <v/>
      </c>
      <c r="E9" s="77"/>
      <c r="F9" s="78"/>
      <c r="G9" s="79"/>
      <c r="H9" s="78"/>
      <c r="I9" s="95"/>
      <c r="J9" s="81" t="str">
        <f>IF('Personalübersicht (Fp)'!I9&gt;0,'Personalübersicht (Fp)'!I9,"0")</f>
        <v>0</v>
      </c>
      <c r="K9" s="170" t="str">
        <f>IF('Personalübersicht (Fp)'!F9&gt;0,'Personalübersicht (Fp)'!F9,"")</f>
        <v/>
      </c>
      <c r="L9" s="75">
        <f t="shared" si="0"/>
        <v>0</v>
      </c>
      <c r="M9" s="262"/>
    </row>
    <row r="10" spans="1:13" x14ac:dyDescent="0.25">
      <c r="A10" s="76" t="str">
        <f>IF('Personalübersicht (Fp)'!A10&gt;0,'Personalübersicht (Fp)'!A10,"")</f>
        <v/>
      </c>
      <c r="B10" s="76" t="str">
        <f>IF('Personalübersicht (Fp)'!B10&gt;0,'Personalübersicht (Fp)'!B10,"")</f>
        <v/>
      </c>
      <c r="C10" s="76" t="str">
        <f>IF('Personalübersicht (Fp)'!C10&gt;0,'Personalübersicht (Fp)'!C10,"")</f>
        <v/>
      </c>
      <c r="D10" s="76" t="str">
        <f>IF('Personalübersicht (Fp)'!D10&gt;0,'Personalübersicht (Fp)'!D10,"")</f>
        <v/>
      </c>
      <c r="E10" s="77"/>
      <c r="F10" s="78"/>
      <c r="G10" s="79"/>
      <c r="H10" s="78"/>
      <c r="I10" s="95"/>
      <c r="J10" s="81" t="str">
        <f>IF('Personalübersicht (Fp)'!I10&gt;0,'Personalübersicht (Fp)'!I10,"0")</f>
        <v>0</v>
      </c>
      <c r="K10" s="170" t="str">
        <f>IF('Personalübersicht (Fp)'!F10&gt;0,'Personalübersicht (Fp)'!F10,"")</f>
        <v/>
      </c>
      <c r="L10" s="75">
        <f t="shared" si="0"/>
        <v>0</v>
      </c>
      <c r="M10" s="262"/>
    </row>
    <row r="11" spans="1:13" x14ac:dyDescent="0.25">
      <c r="A11" s="76" t="str">
        <f>IF('Personalübersicht (Fp)'!A11&gt;0,'Personalübersicht (Fp)'!A11,"")</f>
        <v/>
      </c>
      <c r="B11" s="76" t="str">
        <f>IF('Personalübersicht (Fp)'!B11&gt;0,'Personalübersicht (Fp)'!B11,"")</f>
        <v/>
      </c>
      <c r="C11" s="76" t="str">
        <f>IF('Personalübersicht (Fp)'!C11&gt;0,'Personalübersicht (Fp)'!C11,"")</f>
        <v/>
      </c>
      <c r="D11" s="76" t="str">
        <f>IF('Personalübersicht (Fp)'!D11&gt;0,'Personalübersicht (Fp)'!D11,"")</f>
        <v/>
      </c>
      <c r="E11" s="77"/>
      <c r="F11" s="78"/>
      <c r="G11" s="79"/>
      <c r="H11" s="78"/>
      <c r="I11" s="95"/>
      <c r="J11" s="81" t="str">
        <f>IF('Personalübersicht (Fp)'!I11&gt;0,'Personalübersicht (Fp)'!I11,"0")</f>
        <v>0</v>
      </c>
      <c r="K11" s="170" t="str">
        <f>IF('Personalübersicht (Fp)'!F11&gt;0,'Personalübersicht (Fp)'!F11,"")</f>
        <v/>
      </c>
      <c r="L11" s="75">
        <f t="shared" si="0"/>
        <v>0</v>
      </c>
      <c r="M11" s="262"/>
    </row>
    <row r="12" spans="1:13" x14ac:dyDescent="0.25">
      <c r="A12" s="76" t="str">
        <f>IF('Personalübersicht (Fp)'!A12&gt;0,'Personalübersicht (Fp)'!A12,"")</f>
        <v/>
      </c>
      <c r="B12" s="76" t="str">
        <f>IF('Personalübersicht (Fp)'!B12&gt;0,'Personalübersicht (Fp)'!B12,"")</f>
        <v/>
      </c>
      <c r="C12" s="76" t="str">
        <f>IF('Personalübersicht (Fp)'!C12&gt;0,'Personalübersicht (Fp)'!C12,"")</f>
        <v/>
      </c>
      <c r="D12" s="76" t="str">
        <f>IF('Personalübersicht (Fp)'!D12&gt;0,'Personalübersicht (Fp)'!D12,"")</f>
        <v/>
      </c>
      <c r="E12" s="77"/>
      <c r="F12" s="78"/>
      <c r="G12" s="79"/>
      <c r="H12" s="78"/>
      <c r="I12" s="95"/>
      <c r="J12" s="81" t="str">
        <f>IF('Personalübersicht (Fp)'!I12&gt;0,'Personalübersicht (Fp)'!I12,"0")</f>
        <v>0</v>
      </c>
      <c r="K12" s="170" t="str">
        <f>IF('Personalübersicht (Fp)'!F12&gt;0,'Personalübersicht (Fp)'!F12,"")</f>
        <v/>
      </c>
      <c r="L12" s="75">
        <f t="shared" si="0"/>
        <v>0</v>
      </c>
      <c r="M12" s="262"/>
    </row>
    <row r="13" spans="1:13" x14ac:dyDescent="0.25">
      <c r="A13" s="76" t="str">
        <f>IF('Personalübersicht (Fp)'!A13&gt;0,'Personalübersicht (Fp)'!A13,"")</f>
        <v/>
      </c>
      <c r="B13" s="76" t="str">
        <f>IF('Personalübersicht (Fp)'!B13&gt;0,'Personalübersicht (Fp)'!B13,"")</f>
        <v/>
      </c>
      <c r="C13" s="76" t="str">
        <f>IF('Personalübersicht (Fp)'!C13&gt;0,'Personalübersicht (Fp)'!C13,"")</f>
        <v/>
      </c>
      <c r="D13" s="76" t="str">
        <f>IF('Personalübersicht (Fp)'!D13&gt;0,'Personalübersicht (Fp)'!D13,"")</f>
        <v/>
      </c>
      <c r="E13" s="77"/>
      <c r="F13" s="78"/>
      <c r="G13" s="79"/>
      <c r="H13" s="78"/>
      <c r="I13" s="95"/>
      <c r="J13" s="81" t="str">
        <f>IF('Personalübersicht (Fp)'!I13&gt;0,'Personalübersicht (Fp)'!I13,"0")</f>
        <v>0</v>
      </c>
      <c r="K13" s="170" t="str">
        <f>IF('Personalübersicht (Fp)'!F13&gt;0,'Personalübersicht (Fp)'!F13,"")</f>
        <v/>
      </c>
      <c r="L13" s="75">
        <f t="shared" si="0"/>
        <v>0</v>
      </c>
      <c r="M13" s="262"/>
    </row>
    <row r="14" spans="1:13" x14ac:dyDescent="0.25">
      <c r="A14" s="76" t="str">
        <f>IF('Personalübersicht (Fp)'!A14&gt;0,'Personalübersicht (Fp)'!A14,"")</f>
        <v/>
      </c>
      <c r="B14" s="76" t="str">
        <f>IF('Personalübersicht (Fp)'!B14&gt;0,'Personalübersicht (Fp)'!B14,"")</f>
        <v/>
      </c>
      <c r="C14" s="76" t="str">
        <f>IF('Personalübersicht (Fp)'!C14&gt;0,'Personalübersicht (Fp)'!C14,"")</f>
        <v/>
      </c>
      <c r="D14" s="76" t="str">
        <f>IF('Personalübersicht (Fp)'!D14&gt;0,'Personalübersicht (Fp)'!D14,"")</f>
        <v/>
      </c>
      <c r="E14" s="77"/>
      <c r="F14" s="78"/>
      <c r="G14" s="79"/>
      <c r="H14" s="78"/>
      <c r="I14" s="95"/>
      <c r="J14" s="81" t="str">
        <f>IF('Personalübersicht (Fp)'!I14&gt;0,'Personalübersicht (Fp)'!I14,"0")</f>
        <v>0</v>
      </c>
      <c r="K14" s="170" t="str">
        <f>IF('Personalübersicht (Fp)'!F14&gt;0,'Personalübersicht (Fp)'!F14,"")</f>
        <v/>
      </c>
      <c r="L14" s="75">
        <f t="shared" si="0"/>
        <v>0</v>
      </c>
      <c r="M14" s="262"/>
    </row>
    <row r="15" spans="1:13" x14ac:dyDescent="0.25">
      <c r="A15" s="76" t="str">
        <f>IF('Personalübersicht (Fp)'!A15&gt;0,'Personalübersicht (Fp)'!A15,"")</f>
        <v/>
      </c>
      <c r="B15" s="76" t="str">
        <f>IF('Personalübersicht (Fp)'!B15&gt;0,'Personalübersicht (Fp)'!B15,"")</f>
        <v/>
      </c>
      <c r="C15" s="76" t="str">
        <f>IF('Personalübersicht (Fp)'!C15&gt;0,'Personalübersicht (Fp)'!C15,"")</f>
        <v/>
      </c>
      <c r="D15" s="76" t="str">
        <f>IF('Personalübersicht (Fp)'!D15&gt;0,'Personalübersicht (Fp)'!D15,"")</f>
        <v/>
      </c>
      <c r="E15" s="77"/>
      <c r="F15" s="78"/>
      <c r="G15" s="79"/>
      <c r="H15" s="78"/>
      <c r="I15" s="95"/>
      <c r="J15" s="81" t="str">
        <f>IF('Personalübersicht (Fp)'!I15&gt;0,'Personalübersicht (Fp)'!I15,"0")</f>
        <v>0</v>
      </c>
      <c r="K15" s="170" t="str">
        <f>IF('Personalübersicht (Fp)'!F15&gt;0,'Personalübersicht (Fp)'!F15,"")</f>
        <v/>
      </c>
      <c r="L15" s="75">
        <f t="shared" si="0"/>
        <v>0</v>
      </c>
      <c r="M15" s="262"/>
    </row>
    <row r="16" spans="1:13" x14ac:dyDescent="0.25">
      <c r="A16" s="76" t="str">
        <f>IF('Personalübersicht (Fp)'!A16&gt;0,'Personalübersicht (Fp)'!A16,"")</f>
        <v/>
      </c>
      <c r="B16" s="76" t="str">
        <f>IF('Personalübersicht (Fp)'!B16&gt;0,'Personalübersicht (Fp)'!B16,"")</f>
        <v/>
      </c>
      <c r="C16" s="76" t="str">
        <f>IF('Personalübersicht (Fp)'!C16&gt;0,'Personalübersicht (Fp)'!C16,"")</f>
        <v/>
      </c>
      <c r="D16" s="76" t="str">
        <f>IF('Personalübersicht (Fp)'!D16&gt;0,'Personalübersicht (Fp)'!D16,"")</f>
        <v/>
      </c>
      <c r="E16" s="77"/>
      <c r="F16" s="78"/>
      <c r="G16" s="79"/>
      <c r="H16" s="78"/>
      <c r="I16" s="95"/>
      <c r="J16" s="81" t="str">
        <f>IF('Personalübersicht (Fp)'!I16&gt;0,'Personalübersicht (Fp)'!I16,"0")</f>
        <v>0</v>
      </c>
      <c r="K16" s="170" t="str">
        <f>IF('Personalübersicht (Fp)'!F16&gt;0,'Personalübersicht (Fp)'!F16,"")</f>
        <v/>
      </c>
      <c r="L16" s="75">
        <f t="shared" si="0"/>
        <v>0</v>
      </c>
      <c r="M16" s="262"/>
    </row>
    <row r="17" spans="1:13" x14ac:dyDescent="0.25">
      <c r="A17" s="76" t="str">
        <f>IF('Personalübersicht (Fp)'!A17&gt;0,'Personalübersicht (Fp)'!A17,"")</f>
        <v/>
      </c>
      <c r="B17" s="76" t="str">
        <f>IF('Personalübersicht (Fp)'!B17&gt;0,'Personalübersicht (Fp)'!B17,"")</f>
        <v/>
      </c>
      <c r="C17" s="76" t="str">
        <f>IF('Personalübersicht (Fp)'!C17&gt;0,'Personalübersicht (Fp)'!C17,"")</f>
        <v/>
      </c>
      <c r="D17" s="76" t="str">
        <f>IF('Personalübersicht (Fp)'!D17&gt;0,'Personalübersicht (Fp)'!D17,"")</f>
        <v/>
      </c>
      <c r="E17" s="77"/>
      <c r="F17" s="78"/>
      <c r="G17" s="79"/>
      <c r="H17" s="78"/>
      <c r="I17" s="95"/>
      <c r="J17" s="81" t="str">
        <f>IF('Personalübersicht (Fp)'!I17&gt;0,'Personalübersicht (Fp)'!I17,"0")</f>
        <v>0</v>
      </c>
      <c r="K17" s="170" t="str">
        <f>IF('Personalübersicht (Fp)'!F17&gt;0,'Personalübersicht (Fp)'!F17,"")</f>
        <v/>
      </c>
      <c r="L17" s="75">
        <f t="shared" si="0"/>
        <v>0</v>
      </c>
      <c r="M17" s="262"/>
    </row>
    <row r="18" spans="1:13" x14ac:dyDescent="0.25">
      <c r="A18" s="76" t="str">
        <f>IF('Personalübersicht (Fp)'!A18&gt;0,'Personalübersicht (Fp)'!A18,"")</f>
        <v/>
      </c>
      <c r="B18" s="76" t="str">
        <f>IF('Personalübersicht (Fp)'!B18&gt;0,'Personalübersicht (Fp)'!B18,"")</f>
        <v/>
      </c>
      <c r="C18" s="76" t="str">
        <f>IF('Personalübersicht (Fp)'!C18&gt;0,'Personalübersicht (Fp)'!C18,"")</f>
        <v/>
      </c>
      <c r="D18" s="76" t="str">
        <f>IF('Personalübersicht (Fp)'!D18&gt;0,'Personalübersicht (Fp)'!D18,"")</f>
        <v/>
      </c>
      <c r="E18" s="77"/>
      <c r="F18" s="78"/>
      <c r="G18" s="79"/>
      <c r="H18" s="78"/>
      <c r="I18" s="95"/>
      <c r="J18" s="81" t="str">
        <f>IF('Personalübersicht (Fp)'!I18&gt;0,'Personalübersicht (Fp)'!I18,"0")</f>
        <v>0</v>
      </c>
      <c r="K18" s="170" t="str">
        <f>IF('Personalübersicht (Fp)'!F18&gt;0,'Personalübersicht (Fp)'!F18,"")</f>
        <v/>
      </c>
      <c r="L18" s="75">
        <f t="shared" si="0"/>
        <v>0</v>
      </c>
      <c r="M18" s="262"/>
    </row>
    <row r="19" spans="1:13" x14ac:dyDescent="0.25">
      <c r="A19" s="76" t="str">
        <f>IF('Personalübersicht (Fp)'!A19&gt;0,'Personalübersicht (Fp)'!A19,"")</f>
        <v/>
      </c>
      <c r="B19" s="76" t="str">
        <f>IF('Personalübersicht (Fp)'!B19&gt;0,'Personalübersicht (Fp)'!B19,"")</f>
        <v/>
      </c>
      <c r="C19" s="76" t="str">
        <f>IF('Personalübersicht (Fp)'!C19&gt;0,'Personalübersicht (Fp)'!C19,"")</f>
        <v/>
      </c>
      <c r="D19" s="76" t="str">
        <f>IF('Personalübersicht (Fp)'!D19&gt;0,'Personalübersicht (Fp)'!D19,"")</f>
        <v/>
      </c>
      <c r="E19" s="77"/>
      <c r="F19" s="78"/>
      <c r="G19" s="79"/>
      <c r="H19" s="78"/>
      <c r="I19" s="95"/>
      <c r="J19" s="81" t="str">
        <f>IF('Personalübersicht (Fp)'!I19&gt;0,'Personalübersicht (Fp)'!I19,"0")</f>
        <v>0</v>
      </c>
      <c r="K19" s="170" t="str">
        <f>IF('Personalübersicht (Fp)'!F19&gt;0,'Personalübersicht (Fp)'!F19,"")</f>
        <v/>
      </c>
      <c r="L19" s="75">
        <f t="shared" si="0"/>
        <v>0</v>
      </c>
      <c r="M19" s="262"/>
    </row>
    <row r="20" spans="1:13" x14ac:dyDescent="0.25">
      <c r="A20" s="76" t="str">
        <f>IF('Personalübersicht (Fp)'!A20&gt;0,'Personalübersicht (Fp)'!A20,"")</f>
        <v/>
      </c>
      <c r="B20" s="76" t="str">
        <f>IF('Personalübersicht (Fp)'!B20&gt;0,'Personalübersicht (Fp)'!B20,"")</f>
        <v/>
      </c>
      <c r="C20" s="76" t="str">
        <f>IF('Personalübersicht (Fp)'!C20&gt;0,'Personalübersicht (Fp)'!C20,"")</f>
        <v/>
      </c>
      <c r="D20" s="76" t="str">
        <f>IF('Personalübersicht (Fp)'!D20&gt;0,'Personalübersicht (Fp)'!D20,"")</f>
        <v/>
      </c>
      <c r="E20" s="77"/>
      <c r="F20" s="78"/>
      <c r="G20" s="79"/>
      <c r="H20" s="78"/>
      <c r="I20" s="95"/>
      <c r="J20" s="81" t="str">
        <f>IF('Personalübersicht (Fp)'!I20&gt;0,'Personalübersicht (Fp)'!I20,"0")</f>
        <v>0</v>
      </c>
      <c r="K20" s="170" t="str">
        <f>IF('Personalübersicht (Fp)'!F20&gt;0,'Personalübersicht (Fp)'!F20,"")</f>
        <v/>
      </c>
      <c r="L20" s="75">
        <f t="shared" si="0"/>
        <v>0</v>
      </c>
      <c r="M20" s="262"/>
    </row>
    <row r="21" spans="1:13" x14ac:dyDescent="0.25">
      <c r="A21" s="76" t="str">
        <f>IF('Personalübersicht (Fp)'!A21&gt;0,'Personalübersicht (Fp)'!A21,"")</f>
        <v/>
      </c>
      <c r="B21" s="76" t="str">
        <f>IF('Personalübersicht (Fp)'!B21&gt;0,'Personalübersicht (Fp)'!B21,"")</f>
        <v/>
      </c>
      <c r="C21" s="76" t="str">
        <f>IF('Personalübersicht (Fp)'!C21&gt;0,'Personalübersicht (Fp)'!C21,"")</f>
        <v/>
      </c>
      <c r="D21" s="76" t="str">
        <f>IF('Personalübersicht (Fp)'!D21&gt;0,'Personalübersicht (Fp)'!D21,"")</f>
        <v/>
      </c>
      <c r="E21" s="77"/>
      <c r="F21" s="78"/>
      <c r="G21" s="79"/>
      <c r="H21" s="78"/>
      <c r="I21" s="95"/>
      <c r="J21" s="81" t="str">
        <f>IF('Personalübersicht (Fp)'!I21&gt;0,'Personalübersicht (Fp)'!I21,"0")</f>
        <v>0</v>
      </c>
      <c r="K21" s="170" t="str">
        <f>IF('Personalübersicht (Fp)'!F21&gt;0,'Personalübersicht (Fp)'!F21,"")</f>
        <v/>
      </c>
      <c r="L21" s="75">
        <f t="shared" si="0"/>
        <v>0</v>
      </c>
      <c r="M21" s="262"/>
    </row>
    <row r="22" spans="1:13" x14ac:dyDescent="0.25">
      <c r="A22" s="76" t="str">
        <f>IF('Personalübersicht (Fp)'!A22&gt;0,'Personalübersicht (Fp)'!A22,"")</f>
        <v/>
      </c>
      <c r="B22" s="76" t="str">
        <f>IF('Personalübersicht (Fp)'!B22&gt;0,'Personalübersicht (Fp)'!B22,"")</f>
        <v/>
      </c>
      <c r="C22" s="76" t="str">
        <f>IF('Personalübersicht (Fp)'!C22&gt;0,'Personalübersicht (Fp)'!C22,"")</f>
        <v/>
      </c>
      <c r="D22" s="76" t="str">
        <f>IF('Personalübersicht (Fp)'!D22&gt;0,'Personalübersicht (Fp)'!D22,"")</f>
        <v/>
      </c>
      <c r="E22" s="77"/>
      <c r="F22" s="78"/>
      <c r="G22" s="79"/>
      <c r="H22" s="78"/>
      <c r="I22" s="95"/>
      <c r="J22" s="81" t="str">
        <f>IF('Personalübersicht (Fp)'!I22&gt;0,'Personalübersicht (Fp)'!I22,"0")</f>
        <v>0</v>
      </c>
      <c r="K22" s="170" t="str">
        <f>IF('Personalübersicht (Fp)'!F22&gt;0,'Personalübersicht (Fp)'!F22,"")</f>
        <v/>
      </c>
      <c r="L22" s="75">
        <f t="shared" si="0"/>
        <v>0</v>
      </c>
      <c r="M22" s="262"/>
    </row>
    <row r="23" spans="1:13" x14ac:dyDescent="0.25">
      <c r="A23" s="76" t="str">
        <f>IF('Personalübersicht (Fp)'!A23&gt;0,'Personalübersicht (Fp)'!A23,"")</f>
        <v/>
      </c>
      <c r="B23" s="76" t="str">
        <f>IF('Personalübersicht (Fp)'!B23&gt;0,'Personalübersicht (Fp)'!B23,"")</f>
        <v/>
      </c>
      <c r="C23" s="76" t="str">
        <f>IF('Personalübersicht (Fp)'!C23&gt;0,'Personalübersicht (Fp)'!C23,"")</f>
        <v/>
      </c>
      <c r="D23" s="76" t="str">
        <f>IF('Personalübersicht (Fp)'!D23&gt;0,'Personalübersicht (Fp)'!D23,"")</f>
        <v/>
      </c>
      <c r="E23" s="77"/>
      <c r="F23" s="78"/>
      <c r="G23" s="79"/>
      <c r="H23" s="78"/>
      <c r="I23" s="95"/>
      <c r="J23" s="81" t="str">
        <f>IF('Personalübersicht (Fp)'!I23&gt;0,'Personalübersicht (Fp)'!I23,"0")</f>
        <v>0</v>
      </c>
      <c r="K23" s="170" t="str">
        <f>IF('Personalübersicht (Fp)'!F23&gt;0,'Personalübersicht (Fp)'!F23,"")</f>
        <v/>
      </c>
      <c r="L23" s="75">
        <f t="shared" si="0"/>
        <v>0</v>
      </c>
      <c r="M23" s="262"/>
    </row>
    <row r="24" spans="1:13" x14ac:dyDescent="0.25">
      <c r="A24" s="76" t="str">
        <f>IF('Personalübersicht (Fp)'!A24&gt;0,'Personalübersicht (Fp)'!A24,"")</f>
        <v/>
      </c>
      <c r="B24" s="76" t="str">
        <f>IF('Personalübersicht (Fp)'!B24&gt;0,'Personalübersicht (Fp)'!B24,"")</f>
        <v/>
      </c>
      <c r="C24" s="76" t="str">
        <f>IF('Personalübersicht (Fp)'!C24&gt;0,'Personalübersicht (Fp)'!C24,"")</f>
        <v/>
      </c>
      <c r="D24" s="76" t="str">
        <f>IF('Personalübersicht (Fp)'!D24&gt;0,'Personalübersicht (Fp)'!D24,"")</f>
        <v/>
      </c>
      <c r="E24" s="77"/>
      <c r="F24" s="78"/>
      <c r="G24" s="79"/>
      <c r="H24" s="78"/>
      <c r="I24" s="95"/>
      <c r="J24" s="81" t="str">
        <f>IF('Personalübersicht (Fp)'!I24&gt;0,'Personalübersicht (Fp)'!I24,"0")</f>
        <v>0</v>
      </c>
      <c r="K24" s="170" t="str">
        <f>IF('Personalübersicht (Fp)'!F24&gt;0,'Personalübersicht (Fp)'!F24,"")</f>
        <v/>
      </c>
      <c r="L24" s="75">
        <f t="shared" si="0"/>
        <v>0</v>
      </c>
      <c r="M24" s="262"/>
    </row>
    <row r="25" spans="1:13" x14ac:dyDescent="0.25">
      <c r="A25" s="76" t="str">
        <f>IF('Personalübersicht (Fp)'!A25&gt;0,'Personalübersicht (Fp)'!A25,"")</f>
        <v/>
      </c>
      <c r="B25" s="76" t="str">
        <f>IF('Personalübersicht (Fp)'!B25&gt;0,'Personalübersicht (Fp)'!B25,"")</f>
        <v/>
      </c>
      <c r="C25" s="76" t="str">
        <f>IF('Personalübersicht (Fp)'!C25&gt;0,'Personalübersicht (Fp)'!C25,"")</f>
        <v/>
      </c>
      <c r="D25" s="76" t="str">
        <f>IF('Personalübersicht (Fp)'!D25&gt;0,'Personalübersicht (Fp)'!D25,"")</f>
        <v/>
      </c>
      <c r="E25" s="77"/>
      <c r="F25" s="78"/>
      <c r="G25" s="79"/>
      <c r="H25" s="78"/>
      <c r="I25" s="95"/>
      <c r="J25" s="81" t="str">
        <f>IF('Personalübersicht (Fp)'!I25&gt;0,'Personalübersicht (Fp)'!I25,"0")</f>
        <v>0</v>
      </c>
      <c r="K25" s="170" t="str">
        <f>IF('Personalübersicht (Fp)'!F25&gt;0,'Personalübersicht (Fp)'!F25,"")</f>
        <v/>
      </c>
      <c r="L25" s="75">
        <f t="shared" si="0"/>
        <v>0</v>
      </c>
      <c r="M25" s="262"/>
    </row>
    <row r="26" spans="1:13" x14ac:dyDescent="0.25">
      <c r="A26" s="76" t="str">
        <f>IF('Personalübersicht (Fp)'!A26&gt;0,'Personalübersicht (Fp)'!A26,"")</f>
        <v/>
      </c>
      <c r="B26" s="76" t="str">
        <f>IF('Personalübersicht (Fp)'!B26&gt;0,'Personalübersicht (Fp)'!B26,"")</f>
        <v/>
      </c>
      <c r="C26" s="76" t="str">
        <f>IF('Personalübersicht (Fp)'!C26&gt;0,'Personalübersicht (Fp)'!C26,"")</f>
        <v/>
      </c>
      <c r="D26" s="76" t="str">
        <f>IF('Personalübersicht (Fp)'!D26&gt;0,'Personalübersicht (Fp)'!D26,"")</f>
        <v/>
      </c>
      <c r="E26" s="77"/>
      <c r="F26" s="78"/>
      <c r="G26" s="79"/>
      <c r="H26" s="78"/>
      <c r="I26" s="95"/>
      <c r="J26" s="81" t="str">
        <f>IF('Personalübersicht (Fp)'!I26&gt;0,'Personalübersicht (Fp)'!I26,"0")</f>
        <v>0</v>
      </c>
      <c r="K26" s="170" t="str">
        <f>IF('Personalübersicht (Fp)'!F26&gt;0,'Personalübersicht (Fp)'!F26,"")</f>
        <v/>
      </c>
      <c r="L26" s="75">
        <f t="shared" si="0"/>
        <v>0</v>
      </c>
      <c r="M26" s="262"/>
    </row>
    <row r="27" spans="1:13" x14ac:dyDescent="0.25">
      <c r="A27" s="76" t="str">
        <f>IF('Personalübersicht (Fp)'!A27&gt;0,'Personalübersicht (Fp)'!A27,"")</f>
        <v/>
      </c>
      <c r="B27" s="76" t="str">
        <f>IF('Personalübersicht (Fp)'!B27&gt;0,'Personalübersicht (Fp)'!B27,"")</f>
        <v/>
      </c>
      <c r="C27" s="76" t="str">
        <f>IF('Personalübersicht (Fp)'!C27&gt;0,'Personalübersicht (Fp)'!C27,"")</f>
        <v/>
      </c>
      <c r="D27" s="76" t="str">
        <f>IF('Personalübersicht (Fp)'!D27&gt;0,'Personalübersicht (Fp)'!D27,"")</f>
        <v/>
      </c>
      <c r="E27" s="77"/>
      <c r="F27" s="78"/>
      <c r="G27" s="79"/>
      <c r="H27" s="78"/>
      <c r="I27" s="95"/>
      <c r="J27" s="81" t="str">
        <f>IF('Personalübersicht (Fp)'!I27&gt;0,'Personalübersicht (Fp)'!I27,"0")</f>
        <v>0</v>
      </c>
      <c r="K27" s="170" t="str">
        <f>IF('Personalübersicht (Fp)'!F27&gt;0,'Personalübersicht (Fp)'!F27,"")</f>
        <v/>
      </c>
      <c r="L27" s="75">
        <f t="shared" ref="L27:L48" si="1">I27-J27</f>
        <v>0</v>
      </c>
      <c r="M27" s="262"/>
    </row>
    <row r="28" spans="1:13" x14ac:dyDescent="0.25">
      <c r="A28" s="76" t="str">
        <f>IF('Personalübersicht (Fp)'!A28&gt;0,'Personalübersicht (Fp)'!A28,"")</f>
        <v/>
      </c>
      <c r="B28" s="76" t="str">
        <f>IF('Personalübersicht (Fp)'!B28&gt;0,'Personalübersicht (Fp)'!B28,"")</f>
        <v/>
      </c>
      <c r="C28" s="76" t="str">
        <f>IF('Personalübersicht (Fp)'!C28&gt;0,'Personalübersicht (Fp)'!C28,"")</f>
        <v/>
      </c>
      <c r="D28" s="76" t="str">
        <f>IF('Personalübersicht (Fp)'!D28&gt;0,'Personalübersicht (Fp)'!D28,"")</f>
        <v/>
      </c>
      <c r="E28" s="82"/>
      <c r="F28" s="78"/>
      <c r="G28" s="79"/>
      <c r="H28" s="78"/>
      <c r="I28" s="95"/>
      <c r="J28" s="81" t="str">
        <f>IF('Personalübersicht (Fp)'!I28&gt;0,'Personalübersicht (Fp)'!I28,"0")</f>
        <v>0</v>
      </c>
      <c r="K28" s="170" t="str">
        <f>IF('Personalübersicht (Fp)'!F28&gt;0,'Personalübersicht (Fp)'!F28,"")</f>
        <v/>
      </c>
      <c r="L28" s="75">
        <f t="shared" si="1"/>
        <v>0</v>
      </c>
      <c r="M28" s="262"/>
    </row>
    <row r="29" spans="1:13" x14ac:dyDescent="0.25">
      <c r="A29" s="76" t="str">
        <f>IF('Personalübersicht (Fp)'!A29&gt;0,'Personalübersicht (Fp)'!A29,"")</f>
        <v/>
      </c>
      <c r="B29" s="76" t="str">
        <f>IF('Personalübersicht (Fp)'!B29&gt;0,'Personalübersicht (Fp)'!B29,"")</f>
        <v/>
      </c>
      <c r="C29" s="76" t="str">
        <f>IF('Personalübersicht (Fp)'!C29&gt;0,'Personalübersicht (Fp)'!C29,"")</f>
        <v/>
      </c>
      <c r="D29" s="76" t="str">
        <f>IF('Personalübersicht (Fp)'!D29&gt;0,'Personalübersicht (Fp)'!D29,"")</f>
        <v/>
      </c>
      <c r="E29" s="77"/>
      <c r="F29" s="78"/>
      <c r="G29" s="79"/>
      <c r="H29" s="78"/>
      <c r="I29" s="95"/>
      <c r="J29" s="81" t="str">
        <f>IF('Personalübersicht (Fp)'!I29&gt;0,'Personalübersicht (Fp)'!I29,"0")</f>
        <v>0</v>
      </c>
      <c r="K29" s="170" t="str">
        <f>IF('Personalübersicht (Fp)'!F29&gt;0,'Personalübersicht (Fp)'!F29,"")</f>
        <v/>
      </c>
      <c r="L29" s="75">
        <f t="shared" si="1"/>
        <v>0</v>
      </c>
      <c r="M29" s="262"/>
    </row>
    <row r="30" spans="1:13" x14ac:dyDescent="0.25">
      <c r="A30" s="76" t="str">
        <f>IF('Personalübersicht (Fp)'!A30&gt;0,'Personalübersicht (Fp)'!A30,"")</f>
        <v/>
      </c>
      <c r="B30" s="76" t="str">
        <f>IF('Personalübersicht (Fp)'!B30&gt;0,'Personalübersicht (Fp)'!B30,"")</f>
        <v/>
      </c>
      <c r="C30" s="76" t="str">
        <f>IF('Personalübersicht (Fp)'!C30&gt;0,'Personalübersicht (Fp)'!C30,"")</f>
        <v/>
      </c>
      <c r="D30" s="76" t="str">
        <f>IF('Personalübersicht (Fp)'!D30&gt;0,'Personalübersicht (Fp)'!D30,"")</f>
        <v/>
      </c>
      <c r="E30" s="77"/>
      <c r="F30" s="78"/>
      <c r="G30" s="79"/>
      <c r="H30" s="78"/>
      <c r="I30" s="95"/>
      <c r="J30" s="81" t="str">
        <f>IF('Personalübersicht (Fp)'!I30&gt;0,'Personalübersicht (Fp)'!I30,"0")</f>
        <v>0</v>
      </c>
      <c r="K30" s="170" t="str">
        <f>IF('Personalübersicht (Fp)'!F30&gt;0,'Personalübersicht (Fp)'!F30,"")</f>
        <v/>
      </c>
      <c r="L30" s="75">
        <f t="shared" si="1"/>
        <v>0</v>
      </c>
      <c r="M30" s="262"/>
    </row>
    <row r="31" spans="1:13" x14ac:dyDescent="0.25">
      <c r="A31" s="76" t="str">
        <f>IF('Personalübersicht (Fp)'!A31&gt;0,'Personalübersicht (Fp)'!A31,"")</f>
        <v/>
      </c>
      <c r="B31" s="76" t="str">
        <f>IF('Personalübersicht (Fp)'!B31&gt;0,'Personalübersicht (Fp)'!B31,"")</f>
        <v/>
      </c>
      <c r="C31" s="76" t="str">
        <f>IF('Personalübersicht (Fp)'!C31&gt;0,'Personalübersicht (Fp)'!C31,"")</f>
        <v/>
      </c>
      <c r="D31" s="76" t="str">
        <f>IF('Personalübersicht (Fp)'!D31&gt;0,'Personalübersicht (Fp)'!D31,"")</f>
        <v/>
      </c>
      <c r="E31" s="77"/>
      <c r="F31" s="78"/>
      <c r="G31" s="79"/>
      <c r="H31" s="78"/>
      <c r="I31" s="95"/>
      <c r="J31" s="81" t="str">
        <f>IF('Personalübersicht (Fp)'!I31&gt;0,'Personalübersicht (Fp)'!I31,"0")</f>
        <v>0</v>
      </c>
      <c r="K31" s="170" t="str">
        <f>IF('Personalübersicht (Fp)'!F31&gt;0,'Personalübersicht (Fp)'!F31,"")</f>
        <v/>
      </c>
      <c r="L31" s="75">
        <f t="shared" si="1"/>
        <v>0</v>
      </c>
      <c r="M31" s="262"/>
    </row>
    <row r="32" spans="1:13" x14ac:dyDescent="0.25">
      <c r="A32" s="76" t="str">
        <f>IF('Personalübersicht (Fp)'!A32&gt;0,'Personalübersicht (Fp)'!A32,"")</f>
        <v/>
      </c>
      <c r="B32" s="76" t="str">
        <f>IF('Personalübersicht (Fp)'!B32&gt;0,'Personalübersicht (Fp)'!B32,"")</f>
        <v/>
      </c>
      <c r="C32" s="76" t="str">
        <f>IF('Personalübersicht (Fp)'!C32&gt;0,'Personalübersicht (Fp)'!C32,"")</f>
        <v/>
      </c>
      <c r="D32" s="76" t="str">
        <f>IF('Personalübersicht (Fp)'!D32&gt;0,'Personalübersicht (Fp)'!D32,"")</f>
        <v/>
      </c>
      <c r="E32" s="77"/>
      <c r="F32" s="78"/>
      <c r="G32" s="79"/>
      <c r="H32" s="78"/>
      <c r="I32" s="95"/>
      <c r="J32" s="81" t="str">
        <f>IF('Personalübersicht (Fp)'!I32&gt;0,'Personalübersicht (Fp)'!I32,"0")</f>
        <v>0</v>
      </c>
      <c r="K32" s="170" t="str">
        <f>IF('Personalübersicht (Fp)'!F32&gt;0,'Personalübersicht (Fp)'!F32,"")</f>
        <v/>
      </c>
      <c r="L32" s="75">
        <f t="shared" si="1"/>
        <v>0</v>
      </c>
      <c r="M32" s="262"/>
    </row>
    <row r="33" spans="1:13" x14ac:dyDescent="0.25">
      <c r="A33" s="76" t="str">
        <f>IF('Personalübersicht (Fp)'!A33&gt;0,'Personalübersicht (Fp)'!A33,"")</f>
        <v/>
      </c>
      <c r="B33" s="76" t="str">
        <f>IF('Personalübersicht (Fp)'!B33&gt;0,'Personalübersicht (Fp)'!B33,"")</f>
        <v/>
      </c>
      <c r="C33" s="76" t="str">
        <f>IF('Personalübersicht (Fp)'!C33&gt;0,'Personalübersicht (Fp)'!C33,"")</f>
        <v/>
      </c>
      <c r="D33" s="76" t="str">
        <f>IF('Personalübersicht (Fp)'!D33&gt;0,'Personalübersicht (Fp)'!D33,"")</f>
        <v/>
      </c>
      <c r="E33" s="77"/>
      <c r="F33" s="78"/>
      <c r="G33" s="79"/>
      <c r="H33" s="78"/>
      <c r="I33" s="95"/>
      <c r="J33" s="81" t="str">
        <f>IF('Personalübersicht (Fp)'!I33&gt;0,'Personalübersicht (Fp)'!I33,"0")</f>
        <v>0</v>
      </c>
      <c r="K33" s="170" t="str">
        <f>IF('Personalübersicht (Fp)'!F33&gt;0,'Personalübersicht (Fp)'!F33,"")</f>
        <v/>
      </c>
      <c r="L33" s="75">
        <f t="shared" si="1"/>
        <v>0</v>
      </c>
      <c r="M33" s="262"/>
    </row>
    <row r="34" spans="1:13" x14ac:dyDescent="0.25">
      <c r="A34" s="76" t="str">
        <f>IF('Personalübersicht (Fp)'!A34&gt;0,'Personalübersicht (Fp)'!A34,"")</f>
        <v/>
      </c>
      <c r="B34" s="76" t="str">
        <f>IF('Personalübersicht (Fp)'!B34&gt;0,'Personalübersicht (Fp)'!B34,"")</f>
        <v/>
      </c>
      <c r="C34" s="76" t="str">
        <f>IF('Personalübersicht (Fp)'!C34&gt;0,'Personalübersicht (Fp)'!C34,"")</f>
        <v/>
      </c>
      <c r="D34" s="76" t="str">
        <f>IF('Personalübersicht (Fp)'!D34&gt;0,'Personalübersicht (Fp)'!D34,"")</f>
        <v/>
      </c>
      <c r="E34" s="77"/>
      <c r="F34" s="78"/>
      <c r="G34" s="79"/>
      <c r="H34" s="78"/>
      <c r="I34" s="95"/>
      <c r="J34" s="81" t="str">
        <f>IF('Personalübersicht (Fp)'!I34&gt;0,'Personalübersicht (Fp)'!I34,"0")</f>
        <v>0</v>
      </c>
      <c r="K34" s="170" t="str">
        <f>IF('Personalübersicht (Fp)'!F34&gt;0,'Personalübersicht (Fp)'!F34,"")</f>
        <v/>
      </c>
      <c r="L34" s="75">
        <f t="shared" si="1"/>
        <v>0</v>
      </c>
      <c r="M34" s="262"/>
    </row>
    <row r="35" spans="1:13" x14ac:dyDescent="0.25">
      <c r="A35" s="76" t="str">
        <f>IF('Personalübersicht (Fp)'!A35&gt;0,'Personalübersicht (Fp)'!A35,"")</f>
        <v/>
      </c>
      <c r="B35" s="76" t="str">
        <f>IF('Personalübersicht (Fp)'!B35&gt;0,'Personalübersicht (Fp)'!B35,"")</f>
        <v/>
      </c>
      <c r="C35" s="76" t="str">
        <f>IF('Personalübersicht (Fp)'!C35&gt;0,'Personalübersicht (Fp)'!C35,"")</f>
        <v/>
      </c>
      <c r="D35" s="76" t="str">
        <f>IF('Personalübersicht (Fp)'!D35&gt;0,'Personalübersicht (Fp)'!D35,"")</f>
        <v/>
      </c>
      <c r="E35" s="77"/>
      <c r="F35" s="78"/>
      <c r="G35" s="79"/>
      <c r="H35" s="78"/>
      <c r="I35" s="95"/>
      <c r="J35" s="81" t="str">
        <f>IF('Personalübersicht (Fp)'!I35&gt;0,'Personalübersicht (Fp)'!I35,"0")</f>
        <v>0</v>
      </c>
      <c r="K35" s="170" t="str">
        <f>IF('Personalübersicht (Fp)'!F35&gt;0,'Personalübersicht (Fp)'!F35,"")</f>
        <v/>
      </c>
      <c r="L35" s="75">
        <f t="shared" si="1"/>
        <v>0</v>
      </c>
      <c r="M35" s="262"/>
    </row>
    <row r="36" spans="1:13" x14ac:dyDescent="0.25">
      <c r="A36" s="76" t="str">
        <f>IF('Personalübersicht (Fp)'!A36&gt;0,'Personalübersicht (Fp)'!A36,"")</f>
        <v/>
      </c>
      <c r="B36" s="76" t="str">
        <f>IF('Personalübersicht (Fp)'!B36&gt;0,'Personalübersicht (Fp)'!B36,"")</f>
        <v/>
      </c>
      <c r="C36" s="76" t="str">
        <f>IF('Personalübersicht (Fp)'!C36&gt;0,'Personalübersicht (Fp)'!C36,"")</f>
        <v/>
      </c>
      <c r="D36" s="76" t="str">
        <f>IF('Personalübersicht (Fp)'!D36&gt;0,'Personalübersicht (Fp)'!D36,"")</f>
        <v/>
      </c>
      <c r="E36" s="77"/>
      <c r="F36" s="78"/>
      <c r="G36" s="79"/>
      <c r="H36" s="78"/>
      <c r="I36" s="95"/>
      <c r="J36" s="81" t="str">
        <f>IF('Personalübersicht (Fp)'!I36&gt;0,'Personalübersicht (Fp)'!I36,"0")</f>
        <v>0</v>
      </c>
      <c r="K36" s="170" t="str">
        <f>IF('Personalübersicht (Fp)'!F36&gt;0,'Personalübersicht (Fp)'!F36,"")</f>
        <v/>
      </c>
      <c r="L36" s="75">
        <f t="shared" si="1"/>
        <v>0</v>
      </c>
      <c r="M36" s="262"/>
    </row>
    <row r="37" spans="1:13" x14ac:dyDescent="0.25">
      <c r="A37" s="76" t="str">
        <f>IF('Personalübersicht (Fp)'!A37&gt;0,'Personalübersicht (Fp)'!A37,"")</f>
        <v/>
      </c>
      <c r="B37" s="76" t="str">
        <f>IF('Personalübersicht (Fp)'!B37&gt;0,'Personalübersicht (Fp)'!B37,"")</f>
        <v/>
      </c>
      <c r="C37" s="76" t="str">
        <f>IF('Personalübersicht (Fp)'!C37&gt;0,'Personalübersicht (Fp)'!C37,"")</f>
        <v/>
      </c>
      <c r="D37" s="76" t="str">
        <f>IF('Personalübersicht (Fp)'!D37&gt;0,'Personalübersicht (Fp)'!D37,"")</f>
        <v/>
      </c>
      <c r="E37" s="77"/>
      <c r="F37" s="78"/>
      <c r="G37" s="79"/>
      <c r="H37" s="78"/>
      <c r="I37" s="95"/>
      <c r="J37" s="81" t="str">
        <f>IF('Personalübersicht (Fp)'!I37&gt;0,'Personalübersicht (Fp)'!I37,"0")</f>
        <v>0</v>
      </c>
      <c r="K37" s="170" t="str">
        <f>IF('Personalübersicht (Fp)'!F37&gt;0,'Personalübersicht (Fp)'!F37,"")</f>
        <v/>
      </c>
      <c r="L37" s="75">
        <f t="shared" si="1"/>
        <v>0</v>
      </c>
      <c r="M37" s="262"/>
    </row>
    <row r="38" spans="1:13" x14ac:dyDescent="0.25">
      <c r="A38" s="76" t="str">
        <f>IF('Personalübersicht (Fp)'!A38&gt;0,'Personalübersicht (Fp)'!A38,"")</f>
        <v/>
      </c>
      <c r="B38" s="76" t="str">
        <f>IF('Personalübersicht (Fp)'!B38&gt;0,'Personalübersicht (Fp)'!B38,"")</f>
        <v/>
      </c>
      <c r="C38" s="76" t="str">
        <f>IF('Personalübersicht (Fp)'!C38&gt;0,'Personalübersicht (Fp)'!C38,"")</f>
        <v/>
      </c>
      <c r="D38" s="76" t="str">
        <f>IF('Personalübersicht (Fp)'!D38&gt;0,'Personalübersicht (Fp)'!D38,"")</f>
        <v/>
      </c>
      <c r="E38" s="77"/>
      <c r="F38" s="78"/>
      <c r="G38" s="79"/>
      <c r="H38" s="78"/>
      <c r="I38" s="95"/>
      <c r="J38" s="81" t="str">
        <f>IF('Personalübersicht (Fp)'!I38&gt;0,'Personalübersicht (Fp)'!I38,"0")</f>
        <v>0</v>
      </c>
      <c r="K38" s="170" t="str">
        <f>IF('Personalübersicht (Fp)'!F38&gt;0,'Personalübersicht (Fp)'!F38,"")</f>
        <v/>
      </c>
      <c r="L38" s="75">
        <f t="shared" si="1"/>
        <v>0</v>
      </c>
      <c r="M38" s="262"/>
    </row>
    <row r="39" spans="1:13" x14ac:dyDescent="0.25">
      <c r="A39" s="76" t="str">
        <f>IF('Personalübersicht (Fp)'!A39&gt;0,'Personalübersicht (Fp)'!A39,"")</f>
        <v/>
      </c>
      <c r="B39" s="76" t="str">
        <f>IF('Personalübersicht (Fp)'!B39&gt;0,'Personalübersicht (Fp)'!B39,"")</f>
        <v/>
      </c>
      <c r="C39" s="76" t="str">
        <f>IF('Personalübersicht (Fp)'!C39&gt;0,'Personalübersicht (Fp)'!C39,"")</f>
        <v/>
      </c>
      <c r="D39" s="76" t="str">
        <f>IF('Personalübersicht (Fp)'!D39&gt;0,'Personalübersicht (Fp)'!D39,"")</f>
        <v/>
      </c>
      <c r="E39" s="77"/>
      <c r="F39" s="78"/>
      <c r="G39" s="79"/>
      <c r="H39" s="78"/>
      <c r="I39" s="95"/>
      <c r="J39" s="81" t="str">
        <f>IF('Personalübersicht (Fp)'!I39&gt;0,'Personalübersicht (Fp)'!I39,"0")</f>
        <v>0</v>
      </c>
      <c r="K39" s="170" t="str">
        <f>IF('Personalübersicht (Fp)'!F39&gt;0,'Personalübersicht (Fp)'!F39,"")</f>
        <v/>
      </c>
      <c r="L39" s="75">
        <f t="shared" si="1"/>
        <v>0</v>
      </c>
      <c r="M39" s="262"/>
    </row>
    <row r="40" spans="1:13" x14ac:dyDescent="0.25">
      <c r="A40" s="76" t="str">
        <f>IF('Personalübersicht (Fp)'!A40&gt;0,'Personalübersicht (Fp)'!A40,"")</f>
        <v/>
      </c>
      <c r="B40" s="76" t="str">
        <f>IF('Personalübersicht (Fp)'!B40&gt;0,'Personalübersicht (Fp)'!B40,"")</f>
        <v/>
      </c>
      <c r="C40" s="76" t="str">
        <f>IF('Personalübersicht (Fp)'!C40&gt;0,'Personalübersicht (Fp)'!C40,"")</f>
        <v/>
      </c>
      <c r="D40" s="76" t="str">
        <f>IF('Personalübersicht (Fp)'!D40&gt;0,'Personalübersicht (Fp)'!D40,"")</f>
        <v/>
      </c>
      <c r="E40" s="77"/>
      <c r="F40" s="78"/>
      <c r="G40" s="79"/>
      <c r="H40" s="78"/>
      <c r="I40" s="95"/>
      <c r="J40" s="81" t="str">
        <f>IF('Personalübersicht (Fp)'!I40&gt;0,'Personalübersicht (Fp)'!I40,"0")</f>
        <v>0</v>
      </c>
      <c r="K40" s="170" t="str">
        <f>IF('Personalübersicht (Fp)'!F40&gt;0,'Personalübersicht (Fp)'!F40,"")</f>
        <v/>
      </c>
      <c r="L40" s="75">
        <f t="shared" si="1"/>
        <v>0</v>
      </c>
      <c r="M40" s="262"/>
    </row>
    <row r="41" spans="1:13" x14ac:dyDescent="0.25">
      <c r="A41" s="76" t="str">
        <f>IF('Personalübersicht (Fp)'!A41&gt;0,'Personalübersicht (Fp)'!A41,"")</f>
        <v/>
      </c>
      <c r="B41" s="76" t="str">
        <f>IF('Personalübersicht (Fp)'!B41&gt;0,'Personalübersicht (Fp)'!B41,"")</f>
        <v/>
      </c>
      <c r="C41" s="76" t="str">
        <f>IF('Personalübersicht (Fp)'!C41&gt;0,'Personalübersicht (Fp)'!C41,"")</f>
        <v/>
      </c>
      <c r="D41" s="76" t="str">
        <f>IF('Personalübersicht (Fp)'!D41&gt;0,'Personalübersicht (Fp)'!D41,"")</f>
        <v/>
      </c>
      <c r="E41" s="77"/>
      <c r="F41" s="78"/>
      <c r="G41" s="79"/>
      <c r="H41" s="78"/>
      <c r="I41" s="95"/>
      <c r="J41" s="81" t="str">
        <f>IF('Personalübersicht (Fp)'!I41&gt;0,'Personalübersicht (Fp)'!I41,"0")</f>
        <v>0</v>
      </c>
      <c r="K41" s="170" t="str">
        <f>IF('Personalübersicht (Fp)'!F41&gt;0,'Personalübersicht (Fp)'!F41,"")</f>
        <v/>
      </c>
      <c r="L41" s="75">
        <f t="shared" si="1"/>
        <v>0</v>
      </c>
      <c r="M41" s="262"/>
    </row>
    <row r="42" spans="1:13" x14ac:dyDescent="0.25">
      <c r="A42" s="76" t="str">
        <f>IF('Personalübersicht (Fp)'!A42&gt;0,'Personalübersicht (Fp)'!A42,"")</f>
        <v/>
      </c>
      <c r="B42" s="76" t="str">
        <f>IF('Personalübersicht (Fp)'!B42&gt;0,'Personalübersicht (Fp)'!B42,"")</f>
        <v/>
      </c>
      <c r="C42" s="76" t="str">
        <f>IF('Personalübersicht (Fp)'!C42&gt;0,'Personalübersicht (Fp)'!C42,"")</f>
        <v/>
      </c>
      <c r="D42" s="76" t="str">
        <f>IF('Personalübersicht (Fp)'!D42&gt;0,'Personalübersicht (Fp)'!D42,"")</f>
        <v/>
      </c>
      <c r="E42" s="77"/>
      <c r="F42" s="78"/>
      <c r="G42" s="79"/>
      <c r="H42" s="78"/>
      <c r="I42" s="95"/>
      <c r="J42" s="81" t="str">
        <f>IF('Personalübersicht (Fp)'!I42&gt;0,'Personalübersicht (Fp)'!I42,"0")</f>
        <v>0</v>
      </c>
      <c r="K42" s="170" t="str">
        <f>IF('Personalübersicht (Fp)'!F42&gt;0,'Personalübersicht (Fp)'!F42,"")</f>
        <v/>
      </c>
      <c r="L42" s="75">
        <f t="shared" si="1"/>
        <v>0</v>
      </c>
      <c r="M42" s="262"/>
    </row>
    <row r="43" spans="1:13" x14ac:dyDescent="0.25">
      <c r="A43" s="76" t="str">
        <f>IF('Personalübersicht (Fp)'!A43&gt;0,'Personalübersicht (Fp)'!A43,"")</f>
        <v/>
      </c>
      <c r="B43" s="76" t="str">
        <f>IF('Personalübersicht (Fp)'!B43&gt;0,'Personalübersicht (Fp)'!B43,"")</f>
        <v/>
      </c>
      <c r="C43" s="76" t="str">
        <f>IF('Personalübersicht (Fp)'!C43&gt;0,'Personalübersicht (Fp)'!C43,"")</f>
        <v/>
      </c>
      <c r="D43" s="76" t="str">
        <f>IF('Personalübersicht (Fp)'!D43&gt;0,'Personalübersicht (Fp)'!D43,"")</f>
        <v/>
      </c>
      <c r="E43" s="77"/>
      <c r="F43" s="78"/>
      <c r="G43" s="79"/>
      <c r="H43" s="78"/>
      <c r="I43" s="95"/>
      <c r="J43" s="81" t="str">
        <f>IF('Personalübersicht (Fp)'!I43&gt;0,'Personalübersicht (Fp)'!I43,"0")</f>
        <v>0</v>
      </c>
      <c r="K43" s="170" t="str">
        <f>IF('Personalübersicht (Fp)'!F43&gt;0,'Personalübersicht (Fp)'!F43,"")</f>
        <v/>
      </c>
      <c r="L43" s="75">
        <f t="shared" si="1"/>
        <v>0</v>
      </c>
      <c r="M43" s="262"/>
    </row>
    <row r="44" spans="1:13" x14ac:dyDescent="0.25">
      <c r="A44" s="76" t="str">
        <f>IF('Personalübersicht (Fp)'!A44&gt;0,'Personalübersicht (Fp)'!A44,"")</f>
        <v/>
      </c>
      <c r="B44" s="76" t="str">
        <f>IF('Personalübersicht (Fp)'!B44&gt;0,'Personalübersicht (Fp)'!B44,"")</f>
        <v/>
      </c>
      <c r="C44" s="76" t="str">
        <f>IF('Personalübersicht (Fp)'!C44&gt;0,'Personalübersicht (Fp)'!C44,"")</f>
        <v/>
      </c>
      <c r="D44" s="76" t="str">
        <f>IF('Personalübersicht (Fp)'!D44&gt;0,'Personalübersicht (Fp)'!D44,"")</f>
        <v/>
      </c>
      <c r="E44" s="77"/>
      <c r="F44" s="78"/>
      <c r="G44" s="79"/>
      <c r="H44" s="78"/>
      <c r="I44" s="95"/>
      <c r="J44" s="81" t="str">
        <f>IF('Personalübersicht (Fp)'!I44&gt;0,'Personalübersicht (Fp)'!I44,"0")</f>
        <v>0</v>
      </c>
      <c r="K44" s="170" t="str">
        <f>IF('Personalübersicht (Fp)'!F44&gt;0,'Personalübersicht (Fp)'!F44,"")</f>
        <v/>
      </c>
      <c r="L44" s="75">
        <f t="shared" si="1"/>
        <v>0</v>
      </c>
      <c r="M44" s="262"/>
    </row>
    <row r="45" spans="1:13" x14ac:dyDescent="0.25">
      <c r="A45" s="76" t="str">
        <f>IF('Personalübersicht (Fp)'!A45&gt;0,'Personalübersicht (Fp)'!A45,"")</f>
        <v/>
      </c>
      <c r="B45" s="76" t="str">
        <f>IF('Personalübersicht (Fp)'!B45&gt;0,'Personalübersicht (Fp)'!B45,"")</f>
        <v/>
      </c>
      <c r="C45" s="76" t="str">
        <f>IF('Personalübersicht (Fp)'!C45&gt;0,'Personalübersicht (Fp)'!C45,"")</f>
        <v/>
      </c>
      <c r="D45" s="76" t="str">
        <f>IF('Personalübersicht (Fp)'!D45&gt;0,'Personalübersicht (Fp)'!D45,"")</f>
        <v/>
      </c>
      <c r="E45" s="77"/>
      <c r="F45" s="78"/>
      <c r="G45" s="79"/>
      <c r="H45" s="78"/>
      <c r="I45" s="95"/>
      <c r="J45" s="81" t="str">
        <f>IF('Personalübersicht (Fp)'!I45&gt;0,'Personalübersicht (Fp)'!I45,"0")</f>
        <v>0</v>
      </c>
      <c r="K45" s="170" t="str">
        <f>IF('Personalübersicht (Fp)'!F45&gt;0,'Personalübersicht (Fp)'!F45,"")</f>
        <v/>
      </c>
      <c r="L45" s="75">
        <f t="shared" si="1"/>
        <v>0</v>
      </c>
      <c r="M45" s="262"/>
    </row>
    <row r="46" spans="1:13" x14ac:dyDescent="0.25">
      <c r="A46" s="76" t="str">
        <f>IF('Personalübersicht (Fp)'!A46&gt;0,'Personalübersicht (Fp)'!A46,"")</f>
        <v/>
      </c>
      <c r="B46" s="76" t="str">
        <f>IF('Personalübersicht (Fp)'!B46&gt;0,'Personalübersicht (Fp)'!B46,"")</f>
        <v/>
      </c>
      <c r="C46" s="76" t="str">
        <f>IF('Personalübersicht (Fp)'!C46&gt;0,'Personalübersicht (Fp)'!C46,"")</f>
        <v/>
      </c>
      <c r="D46" s="76" t="str">
        <f>IF('Personalübersicht (Fp)'!D46&gt;0,'Personalübersicht (Fp)'!D46,"")</f>
        <v/>
      </c>
      <c r="E46" s="77"/>
      <c r="F46" s="78"/>
      <c r="G46" s="79"/>
      <c r="H46" s="78"/>
      <c r="I46" s="95"/>
      <c r="J46" s="81" t="str">
        <f>IF('Personalübersicht (Fp)'!I46&gt;0,'Personalübersicht (Fp)'!I46,"0")</f>
        <v>0</v>
      </c>
      <c r="K46" s="170" t="str">
        <f>IF('Personalübersicht (Fp)'!F46&gt;0,'Personalübersicht (Fp)'!F46,"")</f>
        <v/>
      </c>
      <c r="L46" s="75">
        <f t="shared" si="1"/>
        <v>0</v>
      </c>
      <c r="M46" s="262"/>
    </row>
    <row r="47" spans="1:13" x14ac:dyDescent="0.25">
      <c r="A47" s="76" t="str">
        <f>IF('Personalübersicht (Fp)'!A47&gt;0,'Personalübersicht (Fp)'!A47,"")</f>
        <v/>
      </c>
      <c r="B47" s="76" t="str">
        <f>IF('Personalübersicht (Fp)'!B47&gt;0,'Personalübersicht (Fp)'!B47,"")</f>
        <v/>
      </c>
      <c r="C47" s="76" t="str">
        <f>IF('Personalübersicht (Fp)'!C47&gt;0,'Personalübersicht (Fp)'!C47,"")</f>
        <v/>
      </c>
      <c r="D47" s="76" t="str">
        <f>IF('Personalübersicht (Fp)'!D47&gt;0,'Personalübersicht (Fp)'!D47,"")</f>
        <v/>
      </c>
      <c r="E47" s="77"/>
      <c r="F47" s="78"/>
      <c r="G47" s="79"/>
      <c r="H47" s="78"/>
      <c r="I47" s="95"/>
      <c r="J47" s="81" t="str">
        <f>IF('Personalübersicht (Fp)'!I47&gt;0,'Personalübersicht (Fp)'!I47,"0")</f>
        <v>0</v>
      </c>
      <c r="K47" s="170" t="str">
        <f>IF('Personalübersicht (Fp)'!F47&gt;0,'Personalübersicht (Fp)'!F47,"")</f>
        <v/>
      </c>
      <c r="L47" s="75">
        <f t="shared" si="1"/>
        <v>0</v>
      </c>
      <c r="M47" s="262"/>
    </row>
    <row r="48" spans="1:13" x14ac:dyDescent="0.25">
      <c r="A48" s="76" t="str">
        <f>IF('Personalübersicht (Fp)'!A48&gt;0,'Personalübersicht (Fp)'!A48,"")</f>
        <v/>
      </c>
      <c r="B48" s="76" t="str">
        <f>IF('Personalübersicht (Fp)'!B48&gt;0,'Personalübersicht (Fp)'!B48,"")</f>
        <v/>
      </c>
      <c r="C48" s="76" t="str">
        <f>IF('Personalübersicht (Fp)'!C48&gt;0,'Personalübersicht (Fp)'!C48,"")</f>
        <v/>
      </c>
      <c r="D48" s="76" t="str">
        <f>IF('Personalübersicht (Fp)'!D48&gt;0,'Personalübersicht (Fp)'!D48,"")</f>
        <v/>
      </c>
      <c r="E48" s="77"/>
      <c r="F48" s="78"/>
      <c r="G48" s="79"/>
      <c r="H48" s="78"/>
      <c r="I48" s="95"/>
      <c r="J48" s="81" t="str">
        <f>IF('Personalübersicht (Fp)'!I48&gt;0,'Personalübersicht (Fp)'!I48,"0")</f>
        <v>0</v>
      </c>
      <c r="K48" s="170" t="str">
        <f>IF('Personalübersicht (Fp)'!F48&gt;0,'Personalübersicht (Fp)'!F48,"")</f>
        <v/>
      </c>
      <c r="L48" s="75">
        <f t="shared" si="1"/>
        <v>0</v>
      </c>
      <c r="M48" s="262"/>
    </row>
    <row r="49" spans="1:13" ht="15.75" thickBot="1" x14ac:dyDescent="0.3">
      <c r="A49" s="76" t="str">
        <f>IF('Personalübersicht (Fp)'!A49&gt;0,'Personalübersicht (Fp)'!A49,"")</f>
        <v/>
      </c>
      <c r="B49" s="76" t="str">
        <f>IF('Personalübersicht (Fp)'!B49&gt;0,'Personalübersicht (Fp)'!B49,"")</f>
        <v/>
      </c>
      <c r="C49" s="76" t="str">
        <f>IF('Personalübersicht (Fp)'!C49&gt;0,'Personalübersicht (Fp)'!C49,"")</f>
        <v/>
      </c>
      <c r="D49" s="76" t="str">
        <f>IF('Personalübersicht (Fp)'!D49&gt;0,'Personalübersicht (Fp)'!D49,"")</f>
        <v/>
      </c>
      <c r="E49" s="77"/>
      <c r="F49" s="78"/>
      <c r="G49" s="79"/>
      <c r="H49" s="78"/>
      <c r="I49" s="95"/>
      <c r="J49" s="171" t="str">
        <f>IF('Personalübersicht (Fp)'!I49&gt;0,'Personalübersicht (Fp)'!I49,"0")</f>
        <v>0</v>
      </c>
      <c r="K49" s="172" t="str">
        <f>IF('Personalübersicht (Fp)'!F49&gt;0,'Personalübersicht (Fp)'!F49,"")</f>
        <v/>
      </c>
      <c r="L49" s="75">
        <f t="shared" si="0"/>
        <v>0</v>
      </c>
      <c r="M49" s="263"/>
    </row>
    <row r="50" spans="1:13" s="98" customFormat="1" ht="15.75" thickBot="1" x14ac:dyDescent="0.3">
      <c r="A50" s="246"/>
      <c r="B50" s="246"/>
      <c r="C50" s="246"/>
      <c r="D50" s="246"/>
      <c r="E50" s="246"/>
      <c r="F50" s="86">
        <f ca="1">SUM(F4:OFFSET(F50,-1,0))</f>
        <v>0</v>
      </c>
      <c r="G50" s="86"/>
      <c r="H50" s="96"/>
      <c r="I50" s="87">
        <f ca="1">SUM(I4:OFFSET(I50,-1,0))</f>
        <v>0</v>
      </c>
      <c r="J50" s="87">
        <f ca="1">SUM(J4:OFFSET(J50,-1,0))</f>
        <v>0</v>
      </c>
      <c r="K50" s="87">
        <f ca="1">SUM(K4:OFFSET(K50,-1,0))</f>
        <v>0</v>
      </c>
      <c r="L50" s="97">
        <f ca="1">I50-J50</f>
        <v>0</v>
      </c>
      <c r="M50" s="207" t="str">
        <f ca="1">IF(OR(J50=0,I50=0),"-",I50/J50*100-100)</f>
        <v>-</v>
      </c>
    </row>
    <row r="51" spans="1:13" ht="15.75" thickBot="1" x14ac:dyDescent="0.3">
      <c r="A51" s="174"/>
      <c r="B51" s="174"/>
      <c r="C51" s="174"/>
      <c r="D51" s="174"/>
      <c r="E51" s="85"/>
      <c r="F51" s="85"/>
      <c r="G51" s="85"/>
      <c r="H51" s="85"/>
      <c r="I51" s="85"/>
      <c r="J51" s="85"/>
      <c r="K51" s="85"/>
      <c r="L51" s="85"/>
      <c r="M51" s="85"/>
    </row>
    <row r="52" spans="1:13" ht="43.5" thickBot="1" x14ac:dyDescent="0.3">
      <c r="A52" s="48" t="s">
        <v>75</v>
      </c>
      <c r="B52" s="204"/>
      <c r="D52" s="174"/>
      <c r="E52" s="85"/>
      <c r="F52" s="85"/>
      <c r="G52" s="85"/>
      <c r="H52" s="85"/>
      <c r="I52" s="85"/>
      <c r="J52" s="85"/>
      <c r="K52" s="85"/>
      <c r="L52" s="85"/>
      <c r="M52" s="85"/>
    </row>
    <row r="53" spans="1:13" x14ac:dyDescent="0.25">
      <c r="A53" s="174"/>
      <c r="B53" s="174"/>
      <c r="C53" s="174"/>
      <c r="D53" s="174"/>
      <c r="E53" s="85"/>
      <c r="F53" s="85"/>
      <c r="G53" s="85"/>
      <c r="H53" s="85"/>
      <c r="I53" s="85"/>
      <c r="J53" s="85"/>
      <c r="K53" s="85"/>
      <c r="L53" s="85"/>
      <c r="M53" s="85"/>
    </row>
    <row r="54" spans="1:13" x14ac:dyDescent="0.25">
      <c r="A54" s="174"/>
      <c r="B54" s="174"/>
      <c r="C54" s="174"/>
      <c r="D54" s="174"/>
      <c r="E54" s="85"/>
      <c r="F54" s="85"/>
      <c r="G54" s="85"/>
      <c r="H54" s="85"/>
      <c r="I54" s="85"/>
      <c r="J54" s="85"/>
      <c r="K54" s="85"/>
      <c r="L54" s="85"/>
      <c r="M54" s="85"/>
    </row>
    <row r="55" spans="1:13" x14ac:dyDescent="0.25">
      <c r="A55" s="174"/>
      <c r="B55" s="174"/>
      <c r="C55" s="174"/>
      <c r="D55" s="174"/>
      <c r="E55" s="85"/>
      <c r="F55" s="85"/>
      <c r="G55" s="85"/>
      <c r="H55" s="85"/>
      <c r="I55" s="85"/>
      <c r="J55" s="85"/>
      <c r="K55" s="85"/>
      <c r="L55" s="85"/>
      <c r="M55" s="85"/>
    </row>
    <row r="67" spans="2:5" x14ac:dyDescent="0.25">
      <c r="B67" s="196"/>
      <c r="D67" s="197" t="s">
        <v>69</v>
      </c>
      <c r="E67" s="193" t="s">
        <v>72</v>
      </c>
    </row>
    <row r="68" spans="2:5" x14ac:dyDescent="0.25">
      <c r="B68" s="196"/>
      <c r="D68" s="197" t="s">
        <v>89</v>
      </c>
      <c r="E68" s="193" t="s">
        <v>73</v>
      </c>
    </row>
    <row r="69" spans="2:5" x14ac:dyDescent="0.25">
      <c r="B69" s="196"/>
      <c r="D69" s="197"/>
      <c r="E69" s="193" t="s">
        <v>74</v>
      </c>
    </row>
    <row r="70" spans="2:5" x14ac:dyDescent="0.25">
      <c r="B70" s="196"/>
    </row>
  </sheetData>
  <sheetProtection algorithmName="SHA-512" hashValue="SQ+llpKXFt+eaT/K5jYkLRyquxZKNnziwa7Yafl1k7pAXwo1vnmzfVWpCiv8FmZJOBZ1YTrL5VeWPh5KuTa4Bw==" saltValue="MGrTdUqglmzPH/N5+siq7A==" spinCount="100000" sheet="1" objects="1" scenarios="1"/>
  <mergeCells count="4">
    <mergeCell ref="L2:M2"/>
    <mergeCell ref="J2:K2"/>
    <mergeCell ref="M4:M49"/>
    <mergeCell ref="A50:E50"/>
  </mergeCells>
  <dataValidations count="1">
    <dataValidation type="list" allowBlank="1" showInputMessage="1" showErrorMessage="1" sqref="H4:H49" xr:uid="{00000000-0002-0000-0700-000000000000}">
      <formula1>$E$67:$E$69</formula1>
    </dataValidation>
  </dataValidations>
  <printOptions horizontalCentered="1"/>
  <pageMargins left="0.19685039370078741" right="0.19685039370078741" top="0.78740157480314965" bottom="0.78740157480314965" header="0.31496062992125984" footer="0.31496062992125984"/>
  <pageSetup paperSize="8" scale="63" orientation="landscape" r:id="rId1"/>
  <headerFooter>
    <oddHeader>&amp;L&amp;A / &amp;D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39</vt:i4>
      </vt:variant>
    </vt:vector>
  </HeadingPairs>
  <TitlesOfParts>
    <vt:vector size="47" baseType="lpstr">
      <vt:lpstr>Erläuterungen (Fp)</vt:lpstr>
      <vt:lpstr>Finanzplan</vt:lpstr>
      <vt:lpstr>Personalübersicht (Fp)</vt:lpstr>
      <vt:lpstr>Zusammenfassung</vt:lpstr>
      <vt:lpstr>|</vt:lpstr>
      <vt:lpstr>Erläuterungen (Fb)</vt:lpstr>
      <vt:lpstr>Finanzbericht</vt:lpstr>
      <vt:lpstr>Personalübersicht (Fb)</vt:lpstr>
      <vt:lpstr>Finanzplan!Druckbereich</vt:lpstr>
      <vt:lpstr>Finanzbericht!Drucktitel</vt:lpstr>
      <vt:lpstr>Finanzplan!Drucktitel</vt:lpstr>
      <vt:lpstr>financialPlanFunding</vt:lpstr>
      <vt:lpstr>financialPlanFundingDeviationFunction</vt:lpstr>
      <vt:lpstr>financialPlanFundingOverallPlan</vt:lpstr>
      <vt:lpstr>financialPlanFundingPlan</vt:lpstr>
      <vt:lpstr>financialPlanFundingReasonFunction</vt:lpstr>
      <vt:lpstr>financialPlanFundingStatusSelection</vt:lpstr>
      <vt:lpstr>financialPlanIncomeEquity</vt:lpstr>
      <vt:lpstr>financialPlanIncomeEquityDeviationFunction</vt:lpstr>
      <vt:lpstr>financialPlanIncomeEquityPlan</vt:lpstr>
      <vt:lpstr>financialPlanIncomeEquityReasonFunction</vt:lpstr>
      <vt:lpstr>financialPlanMaterialCostsPlan</vt:lpstr>
      <vt:lpstr>financialPlanPersOverviewProjectCompareFunction</vt:lpstr>
      <vt:lpstr>financialPlanPersOverviewProjectCopy1</vt:lpstr>
      <vt:lpstr>financialPlanPersOverviewProjectCopy2</vt:lpstr>
      <vt:lpstr>financialPlanPersOverviewProjectCopy5</vt:lpstr>
      <vt:lpstr>financialPlanPersOverviewProjectCopy6</vt:lpstr>
      <vt:lpstr>financialPlanPersPlan</vt:lpstr>
      <vt:lpstr>financialPlanRequestFirst</vt:lpstr>
      <vt:lpstr>financialReportFunding</vt:lpstr>
      <vt:lpstr>financialReportFundingDeviationFunction</vt:lpstr>
      <vt:lpstr>financialReportFundingMa13Plan</vt:lpstr>
      <vt:lpstr>financialReportFundingPlan</vt:lpstr>
      <vt:lpstr>financialReportFundingReasonFunction</vt:lpstr>
      <vt:lpstr>financialReportIncomeEquity</vt:lpstr>
      <vt:lpstr>financialReportIncomeEquityDeviationFunction</vt:lpstr>
      <vt:lpstr>financialReportIncomeEquityPlan</vt:lpstr>
      <vt:lpstr>financialReportIncomeEquityReasonFunction</vt:lpstr>
      <vt:lpstr>financialReportMaterialCostsPlan</vt:lpstr>
      <vt:lpstr>financialReportPersOverviewProjectCompareFunction</vt:lpstr>
      <vt:lpstr>financialReportPersOverviewProjectCopy1</vt:lpstr>
      <vt:lpstr>financialReportPersOverviewProjectCopy2</vt:lpstr>
      <vt:lpstr>financialReportPersOverviewProjectCopy5</vt:lpstr>
      <vt:lpstr>financialReportPersOverviewProjectCopy6</vt:lpstr>
      <vt:lpstr>financialReportPersPlan</vt:lpstr>
      <vt:lpstr>summaryFunding</vt:lpstr>
      <vt:lpstr>summaryIncomeEquity</vt:lpstr>
    </vt:vector>
  </TitlesOfParts>
  <Company>Magistrat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Neuzil Patrick</dc:creator>
  <cp:lastModifiedBy>Kirschner Martina</cp:lastModifiedBy>
  <cp:lastPrinted>2025-06-16T07:16:19Z</cp:lastPrinted>
  <dcterms:created xsi:type="dcterms:W3CDTF">2019-01-14T10:17:49Z</dcterms:created>
  <dcterms:modified xsi:type="dcterms:W3CDTF">2025-09-22T09:12:32Z</dcterms:modified>
</cp:coreProperties>
</file>