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DieseArbeitsmappe" defaultThemeVersion="124226"/>
  <mc:AlternateContent xmlns:mc="http://schemas.openxmlformats.org/markup-compatibility/2006">
    <mc:Choice Requires="x15">
      <x15ac:absPath xmlns:x15ac="http://schemas.microsoft.com/office/spreadsheetml/2010/11/ac" url="J:\FB EB&amp;J\Fördermanagement\Unterlagen_in Entwicklung\Finanzplan_Finanzbericht\"/>
    </mc:Choice>
  </mc:AlternateContent>
  <xr:revisionPtr revIDLastSave="0" documentId="13_ncr:1_{C10C5FA5-6699-424D-AA16-5DBB62F3E0C2}" xr6:coauthVersionLast="47" xr6:coauthVersionMax="47" xr10:uidLastSave="{00000000-0000-0000-0000-000000000000}"/>
  <bookViews>
    <workbookView xWindow="-110" yWindow="-110" windowWidth="19420" windowHeight="11620" tabRatio="855" xr2:uid="{00000000-000D-0000-FFFF-FFFF00000000}"/>
  </bookViews>
  <sheets>
    <sheet name="Erläuterungen (Fp)" sheetId="5" r:id="rId1"/>
    <sheet name="Finanzplan" sheetId="1" r:id="rId2"/>
    <sheet name="Personalübersicht (Fp)" sheetId="2" r:id="rId3"/>
    <sheet name="Zusammenfassung" sheetId="6" r:id="rId4"/>
    <sheet name="|" sheetId="7" r:id="rId5"/>
    <sheet name="Erläuterungen (Fb)" sheetId="8" r:id="rId6"/>
    <sheet name="Finanzbericht" sheetId="9" r:id="rId7"/>
    <sheet name="Personalübersicht (Fb)" sheetId="10" r:id="rId8"/>
  </sheets>
  <definedNames>
    <definedName name="_xlnm.Print_Area" localSheetId="1">Finanzplan!$A$1:$H$113</definedName>
    <definedName name="_xlnm.Print_Titles" localSheetId="6">Finanzbericht!$1:$7</definedName>
    <definedName name="_xlnm.Print_Titles" localSheetId="1">Finanzplan!$1:$7</definedName>
    <definedName name="financialPlanFunding">Finanzplan!$B$93:$B$100</definedName>
    <definedName name="financialPlanFundingDeviationFunction">Finanzplan!$F$93:$F$100</definedName>
    <definedName name="financialPlanFundingMa13Plan">Finanzplan!#REF!</definedName>
    <definedName name="financialPlanFundingOverallPlan">Finanzplan!#REF!</definedName>
    <definedName name="financialPlanFundingPlan">Finanzplan!$E$93:$E$100</definedName>
    <definedName name="financialPlanFundingReasonFunction">Finanzplan!$I$93:$I$100</definedName>
    <definedName name="financialPlanFundingStatusSelection">Finanzplan!$H$93:$H$100</definedName>
    <definedName name="financialPlanIncomeEquity">Finanzplan!$B$81:$B$89</definedName>
    <definedName name="financialPlanIncomeEquityDeviationFunction">Finanzplan!$F$81:$F$89</definedName>
    <definedName name="financialPlanIncomeEquityPlan">Finanzplan!$E$81:$E$89</definedName>
    <definedName name="financialPlanIncomeEquityReasonFunction">Finanzplan!$H$81:$H$89</definedName>
    <definedName name="financialPlanMaterialCosts">Finanzplan!$B$9:$B$63</definedName>
    <definedName name="financialPlanMaterialCostsDeviationFunction">Finanzplan!$F$9:$F$63</definedName>
    <definedName name="financialPlanMaterialCostsPlan">Finanzplan!$E$9:$E$63</definedName>
    <definedName name="financialPlanMaterialCostsReasonFunction">Finanzplan!$H$9:$H$63</definedName>
    <definedName name="financialPlanOverheadCost">Finanzplan!$E$65</definedName>
    <definedName name="financialPlanPersOverviewOverheadCompareFunction">'Personalübersicht (Fp)'!$J$4:$J$28</definedName>
    <definedName name="financialPlanPersOverviewOverheadCopy1">'Personalübersicht (Fp)'!$B$4:$D$29</definedName>
    <definedName name="financialPlanPersOverviewOverheadCopy2">'Personalübersicht (Fp)'!$F$4:$F$29</definedName>
    <definedName name="financialPlanPersOverviewOverheadCopy3">'Personalübersicht (Fp)'!#REF!</definedName>
    <definedName name="financialPlanPersOverviewOverheadCopy4">'Personalübersicht (Fp)'!#REF!</definedName>
    <definedName name="financialPlanPersOverviewOverheadCopy5">'Personalübersicht (Fp)'!$E$4:$E$29</definedName>
    <definedName name="financialPlanPersOverviewOverheadCopy6">'Personalübersicht (Fp)'!$G$4:$G$29</definedName>
    <definedName name="financialPlanPersOverviewOverheadCopy7">'Personalübersicht (Fp)'!#REF!</definedName>
    <definedName name="financialPlanPersOverviewProjectCompareFunction">'Personalübersicht (Fp)'!$J$35:$J$61</definedName>
    <definedName name="financialPlanPersOverviewProjectCopy1">'Personalübersicht (Fp)'!$B$35:$D$62</definedName>
    <definedName name="financialPlanPersOverviewProjectCopy2">'Personalübersicht (Fp)'!$F$35:$F$62</definedName>
    <definedName name="financialPlanPersOverviewProjectCopy3">'Personalübersicht (Fp)'!#REF!</definedName>
    <definedName name="financialPlanPersOverviewProjectCopy4">'Personalübersicht (Fp)'!#REF!</definedName>
    <definedName name="financialPlanPersOverviewProjectCopy5">'Personalübersicht (Fp)'!$E$35:$E$62</definedName>
    <definedName name="financialPlanPersOverviewProjectCopy6">'Personalübersicht (Fp)'!$G$35:$G$62</definedName>
    <definedName name="financialPlanPersOverviewProjectCopy7">'Personalübersicht (Fp)'!#REF!</definedName>
    <definedName name="financialPlanRequestFirst">Finanzplan!$C$4</definedName>
    <definedName name="financialReportFunding">Finanzbericht!$B$93:$B$100</definedName>
    <definedName name="financialReportFundingDeviationFunction">Finanzbericht!$F$93:$F$100</definedName>
    <definedName name="financialReportFundingMa13Plan">Finanzbericht!$D$106:$D$107</definedName>
    <definedName name="financialReportFundingPlan">Finanzbericht!$D$93:$D$100</definedName>
    <definedName name="financialReportFundingReasonFunction">Finanzbericht!$H$93:$H$100</definedName>
    <definedName name="financialReportIncomeEquity">Finanzbericht!$B$81:$B$89</definedName>
    <definedName name="financialReportIncomeEquityDeviationFunction">Finanzbericht!$F$81:$F$89</definedName>
    <definedName name="financialReportIncomeEquityPlan">Finanzbericht!$D$81:$D$89</definedName>
    <definedName name="financialReportIncomeEquityReasonFunction">Finanzbericht!$H$81:$H$89</definedName>
    <definedName name="financialReportMaterialCosts">Finanzbericht!$B$9:$B$63</definedName>
    <definedName name="financialReportMaterialCostsDeviationFunction">Finanzbericht!$F$9:$F$63</definedName>
    <definedName name="financialReportMaterialCostsPlan">Finanzbericht!$D$9:$D$63</definedName>
    <definedName name="financialReportMaterialCostsReasonFunction">Finanzbericht!$H$9:$H$63</definedName>
    <definedName name="financialReportOverheadCost">Finanzbericht!$D$65</definedName>
    <definedName name="financialReportPersOverviewOverheadCompareFunction">'Personalübersicht (Fb)'!$J$4:$J$28</definedName>
    <definedName name="financialReportPersOverviewOverheadCopy1">'Personalübersicht (Fb)'!$B$4:$D$29</definedName>
    <definedName name="financialReportPersOverviewOverheadCopy2">'Personalübersicht (Fb)'!$F$4:$F$29</definedName>
    <definedName name="financialReportPersOverviewOverheadCopy3">'Personalübersicht (Fb)'!#REF!</definedName>
    <definedName name="financialReportPersOverviewOverheadCopy4">'Personalübersicht (Fb)'!#REF!</definedName>
    <definedName name="financialReportPersOverviewOverheadCopy5">'Personalübersicht (Fb)'!$I$4:$I$29</definedName>
    <definedName name="financialReportPersOverviewOverheadCopy6">'Personalübersicht (Fb)'!$H$4:$H$29</definedName>
    <definedName name="financialReportPersOverviewProjectCompareFunction">'Personalübersicht (Fb)'!$J$35:$J$61</definedName>
    <definedName name="financialReportPersOverviewProjectCopy1">'Personalübersicht (Fb)'!$B$35:$D$62</definedName>
    <definedName name="financialReportPersOverviewProjectCopy2">'Personalübersicht (Fb)'!$F$35:$F$62</definedName>
    <definedName name="financialReportPersOverviewProjectCopy3">'Personalübersicht (Fb)'!#REF!</definedName>
    <definedName name="financialReportPersOverviewProjectCopy4">'Personalübersicht (Fb)'!#REF!</definedName>
    <definedName name="financialReportPersOverviewProjectCopy5">'Personalübersicht (Fb)'!$I$35:$I$62</definedName>
    <definedName name="financialReportPersOverviewProjectCopy6">'Personalübersicht (Fb)'!$H$35:$H$62</definedName>
    <definedName name="summaryFunding">Zusammenfassung!$B$85:$E$96</definedName>
    <definedName name="summaryIncomeEquity">Zusammenfassung!$B$73:$E$81</definedName>
    <definedName name="summaryMaterialCosts">Zusammenfassung!$B$8:$E$62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8" l="1"/>
  <c r="B12" i="5"/>
  <c r="H36" i="10"/>
  <c r="J36" i="10" s="1"/>
  <c r="H37" i="10"/>
  <c r="H38" i="10"/>
  <c r="H39" i="10"/>
  <c r="H40" i="10"/>
  <c r="J40" i="10" s="1"/>
  <c r="H41" i="10"/>
  <c r="J41" i="10" s="1"/>
  <c r="H42" i="10"/>
  <c r="H63" i="10" s="1"/>
  <c r="K63" i="10" s="1"/>
  <c r="H43" i="10"/>
  <c r="J43" i="10" s="1"/>
  <c r="H44" i="10"/>
  <c r="H45" i="10"/>
  <c r="H46" i="10"/>
  <c r="H47" i="10"/>
  <c r="J47" i="10" s="1"/>
  <c r="H48" i="10"/>
  <c r="J48" i="10" s="1"/>
  <c r="H49" i="10"/>
  <c r="H50" i="10"/>
  <c r="H51" i="10"/>
  <c r="H52" i="10"/>
  <c r="J52" i="10" s="1"/>
  <c r="H53" i="10"/>
  <c r="J53" i="10" s="1"/>
  <c r="H54" i="10"/>
  <c r="J54" i="10" s="1"/>
  <c r="H55" i="10"/>
  <c r="J55" i="10" s="1"/>
  <c r="H56" i="10"/>
  <c r="H57" i="10"/>
  <c r="H58" i="10"/>
  <c r="H59" i="10"/>
  <c r="J59" i="10" s="1"/>
  <c r="H60" i="10"/>
  <c r="J60" i="10" s="1"/>
  <c r="H61" i="10"/>
  <c r="H62" i="10"/>
  <c r="H35" i="10"/>
  <c r="H5" i="10"/>
  <c r="H6" i="10"/>
  <c r="J6" i="10" s="1"/>
  <c r="H7" i="10"/>
  <c r="J7" i="10" s="1"/>
  <c r="H8" i="10"/>
  <c r="H9" i="10"/>
  <c r="H10" i="10"/>
  <c r="H11" i="10"/>
  <c r="H30" i="10" s="1"/>
  <c r="H12" i="10"/>
  <c r="J12" i="10" s="1"/>
  <c r="H13" i="10"/>
  <c r="H14" i="10"/>
  <c r="J14" i="10" s="1"/>
  <c r="H15" i="10"/>
  <c r="J15" i="10" s="1"/>
  <c r="H16" i="10"/>
  <c r="J16" i="10" s="1"/>
  <c r="H17" i="10"/>
  <c r="H18" i="10"/>
  <c r="H19" i="10"/>
  <c r="H20" i="10"/>
  <c r="H21" i="10"/>
  <c r="J21" i="10" s="1"/>
  <c r="H22" i="10"/>
  <c r="H23" i="10"/>
  <c r="H24" i="10"/>
  <c r="H25" i="10"/>
  <c r="J25" i="10" s="1"/>
  <c r="H26" i="10"/>
  <c r="J26" i="10" s="1"/>
  <c r="H27" i="10"/>
  <c r="J27" i="10" s="1"/>
  <c r="H28" i="10"/>
  <c r="J28" i="10" s="1"/>
  <c r="H29" i="10"/>
  <c r="H4" i="10"/>
  <c r="J4" i="10" s="1"/>
  <c r="J35" i="10"/>
  <c r="J19" i="10"/>
  <c r="J23" i="10"/>
  <c r="J24" i="10"/>
  <c r="E69" i="1"/>
  <c r="B3" i="8"/>
  <c r="B3" i="5"/>
  <c r="D5" i="10"/>
  <c r="D6" i="10"/>
  <c r="D7" i="10"/>
  <c r="D8" i="10"/>
  <c r="D9" i="10"/>
  <c r="D10" i="10"/>
  <c r="D11" i="10"/>
  <c r="D12" i="10"/>
  <c r="D13" i="10"/>
  <c r="D14" i="10"/>
  <c r="D15" i="10"/>
  <c r="D16" i="10"/>
  <c r="D17" i="10"/>
  <c r="D18" i="10"/>
  <c r="D19" i="10"/>
  <c r="D20" i="10"/>
  <c r="D21" i="10"/>
  <c r="D22" i="10"/>
  <c r="D23" i="10"/>
  <c r="D24" i="10"/>
  <c r="D25" i="10"/>
  <c r="D26" i="10"/>
  <c r="D27" i="10"/>
  <c r="D28" i="10"/>
  <c r="D29" i="10"/>
  <c r="D4" i="10"/>
  <c r="B5" i="5"/>
  <c r="C46" i="5"/>
  <c r="C53" i="5"/>
  <c r="C57" i="5"/>
  <c r="C69" i="5"/>
  <c r="C80" i="5"/>
  <c r="C83" i="5"/>
  <c r="C85" i="5"/>
  <c r="H104" i="9"/>
  <c r="D104" i="9"/>
  <c r="F104" i="9"/>
  <c r="B104" i="9"/>
  <c r="H103" i="9"/>
  <c r="D103" i="9"/>
  <c r="F103" i="9"/>
  <c r="B103" i="9"/>
  <c r="H102" i="9"/>
  <c r="D102" i="9"/>
  <c r="F102" i="9"/>
  <c r="B102" i="9"/>
  <c r="I104" i="1"/>
  <c r="F104" i="1"/>
  <c r="I103" i="1"/>
  <c r="F103" i="1"/>
  <c r="I102" i="1"/>
  <c r="F102" i="1"/>
  <c r="J5" i="10"/>
  <c r="J8" i="10"/>
  <c r="J9" i="10"/>
  <c r="J10" i="10"/>
  <c r="J13" i="10"/>
  <c r="J17" i="10"/>
  <c r="J18" i="10"/>
  <c r="J20" i="10"/>
  <c r="J22" i="10"/>
  <c r="J29" i="10"/>
  <c r="G63" i="10"/>
  <c r="E70" i="9" s="1"/>
  <c r="K30" i="10"/>
  <c r="J37" i="10"/>
  <c r="J38" i="10"/>
  <c r="J39" i="10"/>
  <c r="J44" i="10"/>
  <c r="J45" i="10"/>
  <c r="J46" i="10"/>
  <c r="J49" i="10"/>
  <c r="J50" i="10"/>
  <c r="J51" i="10"/>
  <c r="J56" i="10"/>
  <c r="J57" i="10"/>
  <c r="J58" i="10"/>
  <c r="J61" i="10"/>
  <c r="J62" i="10"/>
  <c r="I5" i="10"/>
  <c r="I6" i="10"/>
  <c r="I7" i="10"/>
  <c r="I8" i="10"/>
  <c r="I9" i="10"/>
  <c r="I10" i="10"/>
  <c r="I11" i="10"/>
  <c r="I12" i="10"/>
  <c r="I13" i="10"/>
  <c r="I14" i="10"/>
  <c r="I15" i="10"/>
  <c r="I16" i="10"/>
  <c r="I17" i="10"/>
  <c r="I18" i="10"/>
  <c r="I19" i="10"/>
  <c r="I20" i="10"/>
  <c r="I21" i="10"/>
  <c r="I22" i="10"/>
  <c r="I23" i="10"/>
  <c r="I24" i="10"/>
  <c r="I25" i="10"/>
  <c r="I26" i="10"/>
  <c r="I27" i="10"/>
  <c r="I28" i="10"/>
  <c r="I29" i="10"/>
  <c r="I4" i="10"/>
  <c r="I30" i="10" s="1"/>
  <c r="B99" i="9"/>
  <c r="D99" i="9"/>
  <c r="F99" i="9"/>
  <c r="B100" i="9"/>
  <c r="D100" i="9"/>
  <c r="F100" i="9"/>
  <c r="B101" i="9"/>
  <c r="D101" i="9"/>
  <c r="F101" i="9"/>
  <c r="B105" i="9"/>
  <c r="D105" i="9"/>
  <c r="F105" i="9"/>
  <c r="B106" i="9"/>
  <c r="D106" i="9"/>
  <c r="F106" i="9"/>
  <c r="B107" i="9"/>
  <c r="D107" i="9"/>
  <c r="F107" i="9"/>
  <c r="H105" i="9"/>
  <c r="H101" i="9"/>
  <c r="B94" i="9"/>
  <c r="B95" i="9"/>
  <c r="B96" i="9"/>
  <c r="B97" i="9"/>
  <c r="B98" i="9"/>
  <c r="B93" i="9"/>
  <c r="H88" i="9"/>
  <c r="D88" i="9"/>
  <c r="F88" i="9"/>
  <c r="B88" i="9"/>
  <c r="E108" i="1"/>
  <c r="E97" i="6" s="1"/>
  <c r="D108" i="1"/>
  <c r="D97" i="6" s="1"/>
  <c r="C108" i="1"/>
  <c r="C97" i="6" s="1"/>
  <c r="E93" i="6"/>
  <c r="E94" i="6"/>
  <c r="E95" i="6"/>
  <c r="D96" i="6"/>
  <c r="D94" i="6"/>
  <c r="D95" i="6"/>
  <c r="B95" i="6"/>
  <c r="B96" i="6"/>
  <c r="C94" i="6"/>
  <c r="B94" i="6"/>
  <c r="D93" i="6"/>
  <c r="C93" i="6"/>
  <c r="B93" i="6"/>
  <c r="H87" i="1"/>
  <c r="F87" i="1"/>
  <c r="E79" i="6"/>
  <c r="D79" i="6"/>
  <c r="C79" i="6"/>
  <c r="B79" i="6"/>
  <c r="I105" i="1"/>
  <c r="F105" i="1"/>
  <c r="I101" i="1"/>
  <c r="F101" i="1"/>
  <c r="F106" i="1"/>
  <c r="F107" i="1"/>
  <c r="H30" i="2"/>
  <c r="D69" i="1" s="1"/>
  <c r="H63" i="2"/>
  <c r="D70" i="1"/>
  <c r="C71" i="1"/>
  <c r="C72" i="1"/>
  <c r="C76" i="1"/>
  <c r="C64" i="1"/>
  <c r="C66" i="1" s="1"/>
  <c r="D64" i="1"/>
  <c r="E64" i="1"/>
  <c r="E66" i="1" s="1"/>
  <c r="D66" i="9" s="1"/>
  <c r="F65" i="1"/>
  <c r="H65" i="1"/>
  <c r="D90" i="1"/>
  <c r="E90" i="1"/>
  <c r="C90" i="1"/>
  <c r="G63" i="2"/>
  <c r="J63" i="2" s="1"/>
  <c r="J36" i="2"/>
  <c r="J37" i="2"/>
  <c r="J38" i="2"/>
  <c r="J39" i="2"/>
  <c r="J40" i="2"/>
  <c r="J41" i="2"/>
  <c r="J42" i="2"/>
  <c r="J43" i="2"/>
  <c r="J44" i="2"/>
  <c r="J45" i="2"/>
  <c r="J46" i="2"/>
  <c r="J47" i="2"/>
  <c r="J48" i="2"/>
  <c r="J49" i="2"/>
  <c r="J50" i="2"/>
  <c r="J51" i="2"/>
  <c r="J52" i="2"/>
  <c r="J53" i="2"/>
  <c r="J54" i="2"/>
  <c r="J55" i="2"/>
  <c r="J56" i="2"/>
  <c r="J57" i="2"/>
  <c r="J58" i="2"/>
  <c r="J59" i="2"/>
  <c r="J60" i="2"/>
  <c r="J61" i="2"/>
  <c r="J62" i="2"/>
  <c r="J35" i="2"/>
  <c r="G30" i="2"/>
  <c r="J5" i="2"/>
  <c r="J6" i="2"/>
  <c r="J7" i="2"/>
  <c r="J8" i="2"/>
  <c r="J9" i="2"/>
  <c r="J10" i="2"/>
  <c r="J11" i="2"/>
  <c r="J12" i="2"/>
  <c r="J13" i="2"/>
  <c r="J14" i="2"/>
  <c r="J15" i="2"/>
  <c r="J16" i="2"/>
  <c r="J17" i="2"/>
  <c r="J18" i="2"/>
  <c r="J19" i="2"/>
  <c r="J20" i="2"/>
  <c r="J21" i="2"/>
  <c r="J22" i="2"/>
  <c r="J23" i="2"/>
  <c r="J24" i="2"/>
  <c r="J25" i="2"/>
  <c r="J26" i="2"/>
  <c r="J27" i="2"/>
  <c r="J28" i="2"/>
  <c r="J29" i="2"/>
  <c r="J4" i="2"/>
  <c r="C18" i="5"/>
  <c r="C17" i="5"/>
  <c r="I60" i="10"/>
  <c r="F60" i="10"/>
  <c r="D60" i="10"/>
  <c r="C60" i="10"/>
  <c r="B60" i="10"/>
  <c r="I59" i="10"/>
  <c r="F59" i="10"/>
  <c r="D59" i="10"/>
  <c r="C59" i="10"/>
  <c r="B59" i="10"/>
  <c r="I58" i="10"/>
  <c r="F58" i="10"/>
  <c r="D58" i="10"/>
  <c r="C58" i="10"/>
  <c r="B58" i="10"/>
  <c r="F61" i="9"/>
  <c r="H61" i="9"/>
  <c r="D61" i="9"/>
  <c r="B61" i="9"/>
  <c r="H60" i="9"/>
  <c r="D60" i="9"/>
  <c r="F60" i="9"/>
  <c r="B60" i="9"/>
  <c r="H59" i="9"/>
  <c r="D59" i="9"/>
  <c r="F59" i="9"/>
  <c r="B59" i="9"/>
  <c r="H58" i="9"/>
  <c r="D58" i="9"/>
  <c r="F58" i="9"/>
  <c r="B58" i="9"/>
  <c r="H57" i="9"/>
  <c r="D57" i="9"/>
  <c r="F57" i="9"/>
  <c r="B57" i="9"/>
  <c r="H56" i="9"/>
  <c r="D56" i="9"/>
  <c r="F56" i="9"/>
  <c r="B56" i="9"/>
  <c r="H55" i="9"/>
  <c r="D55" i="9"/>
  <c r="F55" i="9"/>
  <c r="B55" i="9"/>
  <c r="H54" i="9"/>
  <c r="D54" i="9"/>
  <c r="F54" i="9"/>
  <c r="B54" i="9"/>
  <c r="H53" i="9"/>
  <c r="D53" i="9"/>
  <c r="F53" i="9"/>
  <c r="B53" i="9"/>
  <c r="H52" i="9"/>
  <c r="D52" i="9"/>
  <c r="F52" i="9"/>
  <c r="B52" i="9"/>
  <c r="H51" i="9"/>
  <c r="D51" i="9"/>
  <c r="F51" i="9"/>
  <c r="B51" i="9"/>
  <c r="H50" i="9"/>
  <c r="D50" i="9"/>
  <c r="F50" i="9"/>
  <c r="B50" i="9"/>
  <c r="H49" i="9"/>
  <c r="D49" i="9"/>
  <c r="F49" i="9"/>
  <c r="B49" i="9"/>
  <c r="H48" i="9"/>
  <c r="D48" i="9"/>
  <c r="F48" i="9"/>
  <c r="B48" i="9"/>
  <c r="H47" i="9"/>
  <c r="D47" i="9"/>
  <c r="F47" i="9"/>
  <c r="B47" i="9"/>
  <c r="H46" i="9"/>
  <c r="D46" i="9"/>
  <c r="F46" i="9"/>
  <c r="B46" i="9"/>
  <c r="H45" i="9"/>
  <c r="D45" i="9"/>
  <c r="F45" i="9"/>
  <c r="B45" i="9"/>
  <c r="H44" i="9"/>
  <c r="D44" i="9"/>
  <c r="F44" i="9"/>
  <c r="B44" i="9"/>
  <c r="H43" i="9"/>
  <c r="D43" i="9"/>
  <c r="F43" i="9"/>
  <c r="B43" i="9"/>
  <c r="H42" i="9"/>
  <c r="D42" i="9"/>
  <c r="F42" i="9"/>
  <c r="B42" i="9"/>
  <c r="H41" i="9"/>
  <c r="D41" i="9"/>
  <c r="F41" i="9"/>
  <c r="B41" i="9"/>
  <c r="H40" i="9"/>
  <c r="D40" i="9"/>
  <c r="F40" i="9"/>
  <c r="B40" i="9"/>
  <c r="H39" i="9"/>
  <c r="D39" i="9"/>
  <c r="F39" i="9"/>
  <c r="B39" i="9"/>
  <c r="H38" i="9"/>
  <c r="D38" i="9"/>
  <c r="F38" i="9"/>
  <c r="B38" i="9"/>
  <c r="H37" i="9"/>
  <c r="D37" i="9"/>
  <c r="F37" i="9"/>
  <c r="B37" i="9"/>
  <c r="E61" i="6"/>
  <c r="D61" i="6"/>
  <c r="C61" i="6"/>
  <c r="B61" i="6"/>
  <c r="E60" i="6"/>
  <c r="D60" i="6"/>
  <c r="C60" i="6"/>
  <c r="B60" i="6"/>
  <c r="E59" i="6"/>
  <c r="D59" i="6"/>
  <c r="C59" i="6"/>
  <c r="B59" i="6"/>
  <c r="E58" i="6"/>
  <c r="D58" i="6"/>
  <c r="C58" i="6"/>
  <c r="B58" i="6"/>
  <c r="E57" i="6"/>
  <c r="D57" i="6"/>
  <c r="C57" i="6"/>
  <c r="B57" i="6"/>
  <c r="E56" i="6"/>
  <c r="D56" i="6"/>
  <c r="C56" i="6"/>
  <c r="B56" i="6"/>
  <c r="E55" i="6"/>
  <c r="D55" i="6"/>
  <c r="C55" i="6"/>
  <c r="B55" i="6"/>
  <c r="E54" i="6"/>
  <c r="D54" i="6"/>
  <c r="C54" i="6"/>
  <c r="B54" i="6"/>
  <c r="E53" i="6"/>
  <c r="D53" i="6"/>
  <c r="C53" i="6"/>
  <c r="B53" i="6"/>
  <c r="E52" i="6"/>
  <c r="D52" i="6"/>
  <c r="C52" i="6"/>
  <c r="B52" i="6"/>
  <c r="E51" i="6"/>
  <c r="D51" i="6"/>
  <c r="C51" i="6"/>
  <c r="B51" i="6"/>
  <c r="E50" i="6"/>
  <c r="D50" i="6"/>
  <c r="C50" i="6"/>
  <c r="B50" i="6"/>
  <c r="E49" i="6"/>
  <c r="D49" i="6"/>
  <c r="C49" i="6"/>
  <c r="B49" i="6"/>
  <c r="E48" i="6"/>
  <c r="D48" i="6"/>
  <c r="C48" i="6"/>
  <c r="B48" i="6"/>
  <c r="E47" i="6"/>
  <c r="D47" i="6"/>
  <c r="C47" i="6"/>
  <c r="B47" i="6"/>
  <c r="E46" i="6"/>
  <c r="D46" i="6"/>
  <c r="C46" i="6"/>
  <c r="B46" i="6"/>
  <c r="E45" i="6"/>
  <c r="D45" i="6"/>
  <c r="C45" i="6"/>
  <c r="B45" i="6"/>
  <c r="E44" i="6"/>
  <c r="D44" i="6"/>
  <c r="C44" i="6"/>
  <c r="B44" i="6"/>
  <c r="E43" i="6"/>
  <c r="D43" i="6"/>
  <c r="C43" i="6"/>
  <c r="B43" i="6"/>
  <c r="E42" i="6"/>
  <c r="D42" i="6"/>
  <c r="C42" i="6"/>
  <c r="B42" i="6"/>
  <c r="E41" i="6"/>
  <c r="D41" i="6"/>
  <c r="C41" i="6"/>
  <c r="B41" i="6"/>
  <c r="E40" i="6"/>
  <c r="D40" i="6"/>
  <c r="C40" i="6"/>
  <c r="B40" i="6"/>
  <c r="E39" i="6"/>
  <c r="D39" i="6"/>
  <c r="C39" i="6"/>
  <c r="B39" i="6"/>
  <c r="E38" i="6"/>
  <c r="D38" i="6"/>
  <c r="C38" i="6"/>
  <c r="B38" i="6"/>
  <c r="E37" i="6"/>
  <c r="D37" i="6"/>
  <c r="C37" i="6"/>
  <c r="B37" i="6"/>
  <c r="H56" i="1"/>
  <c r="F56" i="1"/>
  <c r="H58" i="1"/>
  <c r="F58" i="1"/>
  <c r="H57" i="1"/>
  <c r="F57" i="1"/>
  <c r="H55" i="1"/>
  <c r="F55" i="1"/>
  <c r="H51" i="1"/>
  <c r="F51" i="1"/>
  <c r="H50" i="1"/>
  <c r="F50" i="1"/>
  <c r="H49" i="1"/>
  <c r="F49" i="1"/>
  <c r="H48" i="1"/>
  <c r="F48" i="1"/>
  <c r="H47" i="1"/>
  <c r="F47" i="1"/>
  <c r="H46" i="1"/>
  <c r="F46" i="1"/>
  <c r="H45" i="1"/>
  <c r="F45" i="1"/>
  <c r="H44" i="1"/>
  <c r="F44" i="1"/>
  <c r="H43" i="1"/>
  <c r="F43" i="1"/>
  <c r="H42" i="1"/>
  <c r="F42" i="1"/>
  <c r="H41" i="1"/>
  <c r="F41" i="1"/>
  <c r="H62" i="1"/>
  <c r="F62" i="1"/>
  <c r="H61" i="1"/>
  <c r="F61" i="1"/>
  <c r="H60" i="1"/>
  <c r="F60" i="1"/>
  <c r="H59" i="1"/>
  <c r="F59" i="1"/>
  <c r="H54" i="1"/>
  <c r="F54" i="1"/>
  <c r="H53" i="1"/>
  <c r="F53" i="1"/>
  <c r="H52" i="1"/>
  <c r="F52" i="1"/>
  <c r="H40" i="1"/>
  <c r="F40" i="1"/>
  <c r="H39" i="1"/>
  <c r="F39" i="1"/>
  <c r="H38" i="1"/>
  <c r="F38" i="1"/>
  <c r="F63" i="1"/>
  <c r="H63" i="1"/>
  <c r="C17" i="8"/>
  <c r="I36" i="10"/>
  <c r="I37" i="10"/>
  <c r="I38" i="10"/>
  <c r="I39" i="10"/>
  <c r="I40" i="10"/>
  <c r="I41" i="10"/>
  <c r="I42" i="10"/>
  <c r="I43" i="10"/>
  <c r="I44" i="10"/>
  <c r="I45" i="10"/>
  <c r="I46" i="10"/>
  <c r="I47" i="10"/>
  <c r="I48" i="10"/>
  <c r="I49" i="10"/>
  <c r="I50" i="10"/>
  <c r="I51" i="10"/>
  <c r="I52" i="10"/>
  <c r="I53" i="10"/>
  <c r="I54" i="10"/>
  <c r="I55" i="10"/>
  <c r="I56" i="10"/>
  <c r="I57" i="10"/>
  <c r="I61" i="10"/>
  <c r="I35" i="10"/>
  <c r="C22" i="5"/>
  <c r="D65" i="9"/>
  <c r="F65" i="9" s="1"/>
  <c r="I62" i="10"/>
  <c r="F36" i="10"/>
  <c r="F37" i="10"/>
  <c r="F38" i="10"/>
  <c r="F39" i="10"/>
  <c r="F40" i="10"/>
  <c r="F41" i="10"/>
  <c r="F42" i="10"/>
  <c r="F43" i="10"/>
  <c r="F44" i="10"/>
  <c r="F45" i="10"/>
  <c r="F46" i="10"/>
  <c r="F47" i="10"/>
  <c r="F48" i="10"/>
  <c r="F49" i="10"/>
  <c r="F50" i="10"/>
  <c r="F51" i="10"/>
  <c r="F52" i="10"/>
  <c r="F53" i="10"/>
  <c r="F54" i="10"/>
  <c r="F55" i="10"/>
  <c r="F56" i="10"/>
  <c r="F57" i="10"/>
  <c r="F61" i="10"/>
  <c r="F62" i="10"/>
  <c r="B36" i="10"/>
  <c r="C36" i="10"/>
  <c r="D36" i="10"/>
  <c r="B37" i="10"/>
  <c r="C37" i="10"/>
  <c r="D37" i="10"/>
  <c r="B38" i="10"/>
  <c r="C38" i="10"/>
  <c r="D38" i="10"/>
  <c r="B39" i="10"/>
  <c r="C39" i="10"/>
  <c r="D39" i="10"/>
  <c r="B40" i="10"/>
  <c r="C40" i="10"/>
  <c r="D40" i="10"/>
  <c r="B41" i="10"/>
  <c r="C41" i="10"/>
  <c r="D41" i="10"/>
  <c r="B42" i="10"/>
  <c r="C42" i="10"/>
  <c r="D42" i="10"/>
  <c r="B43" i="10"/>
  <c r="C43" i="10"/>
  <c r="D43" i="10"/>
  <c r="B44" i="10"/>
  <c r="C44" i="10"/>
  <c r="D44" i="10"/>
  <c r="B45" i="10"/>
  <c r="C45" i="10"/>
  <c r="D45" i="10"/>
  <c r="B46" i="10"/>
  <c r="C46" i="10"/>
  <c r="D46" i="10"/>
  <c r="B47" i="10"/>
  <c r="C47" i="10"/>
  <c r="D47" i="10"/>
  <c r="B48" i="10"/>
  <c r="C48" i="10"/>
  <c r="D48" i="10"/>
  <c r="B49" i="10"/>
  <c r="C49" i="10"/>
  <c r="D49" i="10"/>
  <c r="B50" i="10"/>
  <c r="C50" i="10"/>
  <c r="D50" i="10"/>
  <c r="B51" i="10"/>
  <c r="C51" i="10"/>
  <c r="D51" i="10"/>
  <c r="B52" i="10"/>
  <c r="C52" i="10"/>
  <c r="D52" i="10"/>
  <c r="B53" i="10"/>
  <c r="C53" i="10"/>
  <c r="D53" i="10"/>
  <c r="B54" i="10"/>
  <c r="C54" i="10"/>
  <c r="D54" i="10"/>
  <c r="B55" i="10"/>
  <c r="C55" i="10"/>
  <c r="D55" i="10"/>
  <c r="B56" i="10"/>
  <c r="C56" i="10"/>
  <c r="D56" i="10"/>
  <c r="B57" i="10"/>
  <c r="C57" i="10"/>
  <c r="D57" i="10"/>
  <c r="B61" i="10"/>
  <c r="C61" i="10"/>
  <c r="D61" i="10"/>
  <c r="B62" i="10"/>
  <c r="C62" i="10"/>
  <c r="D62" i="10"/>
  <c r="F35" i="10"/>
  <c r="D35" i="10"/>
  <c r="C35" i="10"/>
  <c r="B35" i="10"/>
  <c r="F5" i="10"/>
  <c r="F6" i="10"/>
  <c r="F7" i="10"/>
  <c r="F8" i="10"/>
  <c r="F9" i="10"/>
  <c r="F10" i="10"/>
  <c r="F11" i="10"/>
  <c r="F12" i="10"/>
  <c r="F13" i="10"/>
  <c r="F14" i="10"/>
  <c r="F15" i="10"/>
  <c r="F16" i="10"/>
  <c r="F17" i="10"/>
  <c r="F18" i="10"/>
  <c r="F19" i="10"/>
  <c r="F20" i="10"/>
  <c r="F21" i="10"/>
  <c r="F22" i="10"/>
  <c r="F23" i="10"/>
  <c r="F24" i="10"/>
  <c r="F25" i="10"/>
  <c r="F26" i="10"/>
  <c r="F27" i="10"/>
  <c r="F28" i="10"/>
  <c r="F29" i="10"/>
  <c r="F4" i="10"/>
  <c r="B5" i="10"/>
  <c r="C5" i="10"/>
  <c r="B6" i="10"/>
  <c r="C6" i="10"/>
  <c r="B7" i="10"/>
  <c r="C7" i="10"/>
  <c r="B8" i="10"/>
  <c r="C8" i="10"/>
  <c r="B9" i="10"/>
  <c r="C9" i="10"/>
  <c r="B10" i="10"/>
  <c r="C10" i="10"/>
  <c r="B11" i="10"/>
  <c r="C11" i="10"/>
  <c r="B12" i="10"/>
  <c r="C12" i="10"/>
  <c r="B13" i="10"/>
  <c r="C13" i="10"/>
  <c r="B14" i="10"/>
  <c r="C14" i="10"/>
  <c r="B15" i="10"/>
  <c r="C15" i="10"/>
  <c r="B16" i="10"/>
  <c r="C16" i="10"/>
  <c r="B17" i="10"/>
  <c r="C17" i="10"/>
  <c r="B18" i="10"/>
  <c r="C18" i="10"/>
  <c r="B19" i="10"/>
  <c r="C19" i="10"/>
  <c r="B20" i="10"/>
  <c r="C20" i="10"/>
  <c r="B21" i="10"/>
  <c r="C21" i="10"/>
  <c r="B22" i="10"/>
  <c r="C22" i="10"/>
  <c r="B23" i="10"/>
  <c r="C23" i="10"/>
  <c r="B24" i="10"/>
  <c r="C24" i="10"/>
  <c r="B25" i="10"/>
  <c r="C25" i="10"/>
  <c r="B26" i="10"/>
  <c r="C26" i="10"/>
  <c r="B27" i="10"/>
  <c r="C27" i="10"/>
  <c r="B28" i="10"/>
  <c r="C28" i="10"/>
  <c r="B29" i="10"/>
  <c r="C29" i="10"/>
  <c r="C4" i="10"/>
  <c r="B4" i="10"/>
  <c r="E30" i="2"/>
  <c r="I30" i="2"/>
  <c r="H33" i="2"/>
  <c r="J33" i="2"/>
  <c r="E34" i="2"/>
  <c r="H34" i="2"/>
  <c r="I34" i="2"/>
  <c r="D7" i="1"/>
  <c r="G7" i="1"/>
  <c r="D22" i="5"/>
  <c r="G22" i="5"/>
  <c r="D81" i="9"/>
  <c r="D82" i="9"/>
  <c r="D83" i="9"/>
  <c r="D84" i="9"/>
  <c r="D85" i="9"/>
  <c r="D86" i="9"/>
  <c r="D87" i="9"/>
  <c r="D89" i="9"/>
  <c r="D90" i="9"/>
  <c r="D94" i="9"/>
  <c r="D93" i="9"/>
  <c r="D95" i="9"/>
  <c r="D96" i="9"/>
  <c r="D97" i="9"/>
  <c r="D98" i="9"/>
  <c r="D108" i="9"/>
  <c r="E90" i="9"/>
  <c r="E108" i="9"/>
  <c r="D69" i="8"/>
  <c r="D80" i="8"/>
  <c r="D83" i="8"/>
  <c r="E69" i="8"/>
  <c r="E80" i="8"/>
  <c r="E83" i="8"/>
  <c r="F83" i="8"/>
  <c r="D69" i="5"/>
  <c r="D80" i="5"/>
  <c r="D83" i="5"/>
  <c r="E69" i="5"/>
  <c r="E80" i="5"/>
  <c r="E83" i="5"/>
  <c r="F83" i="5"/>
  <c r="D6" i="6"/>
  <c r="B10" i="9"/>
  <c r="B11" i="9"/>
  <c r="B12" i="9"/>
  <c r="B13" i="9"/>
  <c r="B14" i="9"/>
  <c r="B15" i="9"/>
  <c r="B16" i="9"/>
  <c r="B17" i="9"/>
  <c r="B18" i="9"/>
  <c r="B19" i="9"/>
  <c r="B20" i="9"/>
  <c r="B21" i="9"/>
  <c r="B22" i="9"/>
  <c r="B23" i="9"/>
  <c r="B24" i="9"/>
  <c r="B25" i="9"/>
  <c r="B9" i="9"/>
  <c r="B27" i="9"/>
  <c r="B28" i="9"/>
  <c r="B29" i="9"/>
  <c r="B30" i="9"/>
  <c r="B31" i="9"/>
  <c r="B32" i="9"/>
  <c r="B33" i="9"/>
  <c r="B34" i="9"/>
  <c r="B35" i="9"/>
  <c r="B36" i="9"/>
  <c r="B62" i="9"/>
  <c r="B63" i="9"/>
  <c r="B26" i="9"/>
  <c r="D91" i="6"/>
  <c r="E91" i="6"/>
  <c r="D92" i="6"/>
  <c r="E92" i="6"/>
  <c r="C86" i="6"/>
  <c r="C87" i="6"/>
  <c r="C88" i="6"/>
  <c r="C89" i="6"/>
  <c r="C90" i="6"/>
  <c r="C91" i="6"/>
  <c r="C92" i="6"/>
  <c r="C95" i="6"/>
  <c r="C96" i="6"/>
  <c r="B86" i="6"/>
  <c r="B87" i="6"/>
  <c r="B88" i="6"/>
  <c r="B89" i="6"/>
  <c r="B90" i="6"/>
  <c r="B91" i="6"/>
  <c r="B92" i="6"/>
  <c r="B86" i="9"/>
  <c r="B87" i="9"/>
  <c r="B89" i="9"/>
  <c r="B85" i="9"/>
  <c r="F89" i="9"/>
  <c r="D10" i="9"/>
  <c r="D11" i="9"/>
  <c r="D12" i="9"/>
  <c r="D13" i="9"/>
  <c r="D14" i="9"/>
  <c r="D15" i="9"/>
  <c r="D16" i="9"/>
  <c r="D17" i="9"/>
  <c r="D18" i="9"/>
  <c r="D19" i="9"/>
  <c r="D20" i="9"/>
  <c r="D21" i="9"/>
  <c r="D22" i="9"/>
  <c r="D23" i="9"/>
  <c r="D24" i="9"/>
  <c r="D25" i="9"/>
  <c r="D26" i="9"/>
  <c r="D27" i="9"/>
  <c r="D28" i="9"/>
  <c r="D29" i="9"/>
  <c r="D30" i="9"/>
  <c r="D31" i="9"/>
  <c r="D32" i="9"/>
  <c r="D33" i="9"/>
  <c r="D34" i="9"/>
  <c r="D35" i="9"/>
  <c r="D36" i="9"/>
  <c r="D62" i="9"/>
  <c r="D63" i="9"/>
  <c r="D9" i="9"/>
  <c r="H100" i="9"/>
  <c r="I100" i="1"/>
  <c r="F100" i="1"/>
  <c r="H99" i="9"/>
  <c r="I99" i="1"/>
  <c r="F99" i="1"/>
  <c r="H89" i="9"/>
  <c r="B81" i="6"/>
  <c r="C81" i="6"/>
  <c r="D81" i="6"/>
  <c r="E81" i="6"/>
  <c r="H89" i="1"/>
  <c r="F89" i="1"/>
  <c r="H87" i="9"/>
  <c r="F87" i="9"/>
  <c r="B80" i="6"/>
  <c r="C80" i="6"/>
  <c r="D80" i="6"/>
  <c r="E80" i="6"/>
  <c r="H88" i="1"/>
  <c r="F88" i="1"/>
  <c r="H63" i="9"/>
  <c r="F63" i="9"/>
  <c r="B62" i="6"/>
  <c r="C62" i="6"/>
  <c r="D62" i="6"/>
  <c r="E62" i="6"/>
  <c r="H62" i="9"/>
  <c r="F62" i="9"/>
  <c r="B36" i="6"/>
  <c r="C36" i="6"/>
  <c r="D36" i="6"/>
  <c r="E36" i="6"/>
  <c r="H37" i="1"/>
  <c r="F37" i="1"/>
  <c r="H36" i="9"/>
  <c r="F36" i="9"/>
  <c r="B35" i="6"/>
  <c r="C35" i="6"/>
  <c r="D35" i="6"/>
  <c r="E35" i="6"/>
  <c r="H36" i="1"/>
  <c r="F36" i="1"/>
  <c r="H35" i="9"/>
  <c r="F35" i="9"/>
  <c r="B34" i="6"/>
  <c r="C34" i="6"/>
  <c r="D34" i="6"/>
  <c r="E34" i="6"/>
  <c r="H35" i="1"/>
  <c r="F35" i="1"/>
  <c r="F94" i="1"/>
  <c r="I94" i="1"/>
  <c r="F95" i="1"/>
  <c r="I95" i="1"/>
  <c r="I96" i="1"/>
  <c r="I97" i="1"/>
  <c r="I98" i="1"/>
  <c r="I93" i="1"/>
  <c r="H10" i="1"/>
  <c r="H11" i="1"/>
  <c r="H12" i="1"/>
  <c r="H13" i="1"/>
  <c r="H14" i="1"/>
  <c r="H15" i="1"/>
  <c r="H16" i="1"/>
  <c r="H17" i="1"/>
  <c r="H18" i="1"/>
  <c r="H19" i="1"/>
  <c r="H20" i="1"/>
  <c r="H21" i="1"/>
  <c r="F22" i="1"/>
  <c r="H22" i="1"/>
  <c r="F23" i="1"/>
  <c r="H23" i="1"/>
  <c r="H24" i="1"/>
  <c r="H25" i="1"/>
  <c r="H26" i="1"/>
  <c r="H27" i="1"/>
  <c r="H28" i="1"/>
  <c r="H29" i="1"/>
  <c r="H30" i="1"/>
  <c r="H31" i="1"/>
  <c r="H33" i="1"/>
  <c r="H34" i="1"/>
  <c r="H81" i="1"/>
  <c r="H82" i="1"/>
  <c r="H83" i="1"/>
  <c r="H84" i="1"/>
  <c r="H85" i="1"/>
  <c r="H86" i="1"/>
  <c r="B5" i="8"/>
  <c r="B4" i="5"/>
  <c r="E90" i="6"/>
  <c r="D90" i="6"/>
  <c r="F98" i="1"/>
  <c r="G21" i="8"/>
  <c r="C4" i="9"/>
  <c r="E86" i="6"/>
  <c r="E87" i="6"/>
  <c r="E88" i="6"/>
  <c r="E89" i="6"/>
  <c r="D86" i="6"/>
  <c r="D87" i="6"/>
  <c r="D88" i="6"/>
  <c r="D89" i="6"/>
  <c r="D85" i="6"/>
  <c r="E85" i="6"/>
  <c r="C85" i="6"/>
  <c r="H10" i="9"/>
  <c r="H11" i="9"/>
  <c r="H12" i="9"/>
  <c r="H13" i="9"/>
  <c r="H14" i="9"/>
  <c r="H15" i="9"/>
  <c r="H16" i="9"/>
  <c r="H17" i="9"/>
  <c r="H18" i="9"/>
  <c r="H19" i="9"/>
  <c r="H20" i="9"/>
  <c r="H21" i="9"/>
  <c r="F22" i="9"/>
  <c r="H22" i="9"/>
  <c r="H23" i="9"/>
  <c r="H25" i="9"/>
  <c r="H26" i="9"/>
  <c r="H27" i="9"/>
  <c r="H28" i="9"/>
  <c r="H29" i="9"/>
  <c r="H31" i="9"/>
  <c r="H32" i="9"/>
  <c r="H33" i="9"/>
  <c r="H34" i="9"/>
  <c r="H65" i="9"/>
  <c r="H81" i="9"/>
  <c r="H82" i="9"/>
  <c r="H83" i="9"/>
  <c r="H84" i="9"/>
  <c r="H85" i="9"/>
  <c r="H86" i="9"/>
  <c r="H93" i="9"/>
  <c r="H94" i="9"/>
  <c r="F95" i="9"/>
  <c r="H95" i="9"/>
  <c r="H97" i="9"/>
  <c r="H98" i="9"/>
  <c r="H106" i="9"/>
  <c r="H107" i="9"/>
  <c r="C2" i="9"/>
  <c r="C3" i="9"/>
  <c r="F34" i="9"/>
  <c r="B33" i="6"/>
  <c r="C33" i="6"/>
  <c r="D33" i="6"/>
  <c r="E33" i="6"/>
  <c r="F34" i="1"/>
  <c r="C108" i="9"/>
  <c r="C90" i="9"/>
  <c r="E64" i="9"/>
  <c r="C64" i="9"/>
  <c r="C66" i="9" s="1"/>
  <c r="E25" i="6"/>
  <c r="E26" i="6"/>
  <c r="E27" i="6"/>
  <c r="E28" i="6"/>
  <c r="E29" i="6"/>
  <c r="E30" i="6"/>
  <c r="E31" i="6"/>
  <c r="E32" i="6"/>
  <c r="D25" i="6"/>
  <c r="D26" i="6"/>
  <c r="D27" i="6"/>
  <c r="D28" i="6"/>
  <c r="D29" i="6"/>
  <c r="D30" i="6"/>
  <c r="D31" i="6"/>
  <c r="D32" i="6"/>
  <c r="C25" i="6"/>
  <c r="C26" i="6"/>
  <c r="C27" i="6"/>
  <c r="C28" i="6"/>
  <c r="C29" i="6"/>
  <c r="C30" i="6"/>
  <c r="C31" i="6"/>
  <c r="C32" i="6"/>
  <c r="B25" i="6"/>
  <c r="B26" i="6"/>
  <c r="B27" i="6"/>
  <c r="B28" i="6"/>
  <c r="B29" i="6"/>
  <c r="B30" i="6"/>
  <c r="B31" i="6"/>
  <c r="B32" i="6"/>
  <c r="F26" i="1"/>
  <c r="F27" i="1"/>
  <c r="F28" i="1"/>
  <c r="F29" i="1"/>
  <c r="F30" i="1"/>
  <c r="F31" i="1"/>
  <c r="F32" i="1"/>
  <c r="H32" i="1"/>
  <c r="F33" i="1"/>
  <c r="C5" i="9"/>
  <c r="E7" i="9"/>
  <c r="C1" i="9"/>
  <c r="E3" i="2"/>
  <c r="I3" i="2"/>
  <c r="H3" i="2"/>
  <c r="H2" i="2"/>
  <c r="J2" i="2"/>
  <c r="I63" i="10"/>
  <c r="E63" i="10"/>
  <c r="E30" i="10"/>
  <c r="F98" i="9"/>
  <c r="F97" i="9"/>
  <c r="F96" i="9"/>
  <c r="H96" i="9"/>
  <c r="F94" i="9"/>
  <c r="F93" i="9"/>
  <c r="F86" i="9"/>
  <c r="F85" i="9"/>
  <c r="F84" i="9"/>
  <c r="F83" i="9"/>
  <c r="F82" i="9"/>
  <c r="F81" i="9"/>
  <c r="C76" i="9"/>
  <c r="C71" i="9"/>
  <c r="C72" i="9"/>
  <c r="F33" i="9"/>
  <c r="F32" i="9"/>
  <c r="F31" i="9"/>
  <c r="F30" i="9"/>
  <c r="H30" i="9"/>
  <c r="F29" i="9"/>
  <c r="F28" i="9"/>
  <c r="F27" i="9"/>
  <c r="F26" i="9"/>
  <c r="F25" i="9"/>
  <c r="F24" i="9"/>
  <c r="H24" i="9"/>
  <c r="F23" i="9"/>
  <c r="F21" i="9"/>
  <c r="F20" i="9"/>
  <c r="F19" i="9"/>
  <c r="F18" i="9"/>
  <c r="F17" i="9"/>
  <c r="F16" i="9"/>
  <c r="F15" i="9"/>
  <c r="F14" i="9"/>
  <c r="F13" i="9"/>
  <c r="F12" i="9"/>
  <c r="F11" i="9"/>
  <c r="F10" i="9"/>
  <c r="F9" i="9"/>
  <c r="H9" i="9"/>
  <c r="C21" i="8"/>
  <c r="D21" i="8"/>
  <c r="E21" i="8"/>
  <c r="C46" i="8"/>
  <c r="E46" i="8"/>
  <c r="F43" i="8"/>
  <c r="G43" i="8"/>
  <c r="F44" i="8"/>
  <c r="G44" i="8"/>
  <c r="F45" i="8"/>
  <c r="G45" i="8"/>
  <c r="D46" i="8"/>
  <c r="D48" i="8"/>
  <c r="G49" i="8"/>
  <c r="G50" i="8"/>
  <c r="F51" i="8"/>
  <c r="F52" i="8"/>
  <c r="C53" i="8"/>
  <c r="C54" i="8"/>
  <c r="D53" i="8"/>
  <c r="D54" i="8"/>
  <c r="E53" i="8"/>
  <c r="E54" i="8"/>
  <c r="G55" i="8"/>
  <c r="G56" i="8"/>
  <c r="C58" i="8"/>
  <c r="D58" i="8"/>
  <c r="E58" i="8"/>
  <c r="G61" i="8"/>
  <c r="G62" i="8"/>
  <c r="F63" i="8"/>
  <c r="G63" i="8"/>
  <c r="F64" i="8"/>
  <c r="G64" i="8"/>
  <c r="F65" i="8"/>
  <c r="G65" i="8"/>
  <c r="F66" i="8"/>
  <c r="G66" i="8"/>
  <c r="F67" i="8"/>
  <c r="G67" i="8"/>
  <c r="F68" i="8"/>
  <c r="G68" i="8"/>
  <c r="C69" i="8"/>
  <c r="F69" i="8"/>
  <c r="F72" i="8"/>
  <c r="G72" i="8"/>
  <c r="F73" i="8"/>
  <c r="G73" i="8"/>
  <c r="F74" i="8"/>
  <c r="G74" i="8"/>
  <c r="F75" i="8"/>
  <c r="G75" i="8"/>
  <c r="F77" i="8"/>
  <c r="G77" i="8"/>
  <c r="F78" i="8"/>
  <c r="F79" i="8"/>
  <c r="G79" i="8"/>
  <c r="C80" i="8"/>
  <c r="G81" i="8"/>
  <c r="G82" i="8"/>
  <c r="C3" i="6"/>
  <c r="B24" i="6"/>
  <c r="C7" i="1"/>
  <c r="B85" i="6"/>
  <c r="D74" i="6"/>
  <c r="E74" i="6"/>
  <c r="D75" i="6"/>
  <c r="E75" i="6"/>
  <c r="D76" i="6"/>
  <c r="E76" i="6"/>
  <c r="D77" i="6"/>
  <c r="E77" i="6"/>
  <c r="D78" i="6"/>
  <c r="E78" i="6"/>
  <c r="E73" i="6"/>
  <c r="D73" i="6"/>
  <c r="C74" i="6"/>
  <c r="C75" i="6"/>
  <c r="C76" i="6"/>
  <c r="C77" i="6"/>
  <c r="C78" i="6"/>
  <c r="C73" i="6"/>
  <c r="B74" i="6"/>
  <c r="B75" i="6"/>
  <c r="B76" i="6"/>
  <c r="B77" i="6"/>
  <c r="B78" i="6"/>
  <c r="B73" i="6"/>
  <c r="E9" i="6"/>
  <c r="E10" i="6"/>
  <c r="E11" i="6"/>
  <c r="E12" i="6"/>
  <c r="E13" i="6"/>
  <c r="E14" i="6"/>
  <c r="E15" i="6"/>
  <c r="E16" i="6"/>
  <c r="E17" i="6"/>
  <c r="E18" i="6"/>
  <c r="E19" i="6"/>
  <c r="E20" i="6"/>
  <c r="E21" i="6"/>
  <c r="E22" i="6"/>
  <c r="E23" i="6"/>
  <c r="E24" i="6"/>
  <c r="E8" i="6"/>
  <c r="D9" i="6"/>
  <c r="D10" i="6"/>
  <c r="D11" i="6"/>
  <c r="D12" i="6"/>
  <c r="D13" i="6"/>
  <c r="D14" i="6"/>
  <c r="D15" i="6"/>
  <c r="D16" i="6"/>
  <c r="D17" i="6"/>
  <c r="D18" i="6"/>
  <c r="D19" i="6"/>
  <c r="D20" i="6"/>
  <c r="D21" i="6"/>
  <c r="D22" i="6"/>
  <c r="D23" i="6"/>
  <c r="D24" i="6"/>
  <c r="D8" i="6"/>
  <c r="C9" i="6"/>
  <c r="C10" i="6"/>
  <c r="C11" i="6"/>
  <c r="C12" i="6"/>
  <c r="C13" i="6"/>
  <c r="C14" i="6"/>
  <c r="C15" i="6"/>
  <c r="C16" i="6"/>
  <c r="C17" i="6"/>
  <c r="C18" i="6"/>
  <c r="C19" i="6"/>
  <c r="C20" i="6"/>
  <c r="C21" i="6"/>
  <c r="C22" i="6"/>
  <c r="C23" i="6"/>
  <c r="C24" i="6"/>
  <c r="C8" i="6"/>
  <c r="B9" i="6"/>
  <c r="B10" i="6"/>
  <c r="B11" i="6"/>
  <c r="B12" i="6"/>
  <c r="B13" i="6"/>
  <c r="B14" i="6"/>
  <c r="B15" i="6"/>
  <c r="B16" i="6"/>
  <c r="B17" i="6"/>
  <c r="B18" i="6"/>
  <c r="B19" i="6"/>
  <c r="B20" i="6"/>
  <c r="B21" i="6"/>
  <c r="B22" i="6"/>
  <c r="B23" i="6"/>
  <c r="B8" i="6"/>
  <c r="C2" i="6"/>
  <c r="C1" i="6"/>
  <c r="C4" i="6"/>
  <c r="E6" i="6"/>
  <c r="F15" i="1"/>
  <c r="F96" i="1"/>
  <c r="F9" i="1"/>
  <c r="H9" i="1"/>
  <c r="E63" i="2"/>
  <c r="F82" i="1"/>
  <c r="F83" i="1"/>
  <c r="F84" i="1"/>
  <c r="F85" i="1"/>
  <c r="F86" i="1"/>
  <c r="I63" i="2"/>
  <c r="G82" i="5"/>
  <c r="G81" i="5"/>
  <c r="F80" i="5"/>
  <c r="G79" i="5"/>
  <c r="F79" i="5"/>
  <c r="G75" i="5"/>
  <c r="F75" i="5"/>
  <c r="F74" i="5"/>
  <c r="F73" i="5"/>
  <c r="F72" i="5"/>
  <c r="G72" i="5"/>
  <c r="G68" i="5"/>
  <c r="F68" i="5"/>
  <c r="G67" i="5"/>
  <c r="F67" i="5"/>
  <c r="G66" i="5"/>
  <c r="F66" i="5"/>
  <c r="F65" i="5"/>
  <c r="F64" i="5"/>
  <c r="F63" i="5"/>
  <c r="G62" i="5"/>
  <c r="G61" i="5"/>
  <c r="D58" i="5"/>
  <c r="E58" i="5"/>
  <c r="F58" i="5"/>
  <c r="G58" i="5"/>
  <c r="C58" i="5"/>
  <c r="G56" i="5"/>
  <c r="G55" i="5"/>
  <c r="D53" i="5"/>
  <c r="D54" i="5"/>
  <c r="C54" i="5"/>
  <c r="G50" i="5"/>
  <c r="G49" i="5"/>
  <c r="E46" i="5"/>
  <c r="D46" i="5"/>
  <c r="D48" i="5"/>
  <c r="C48" i="5"/>
  <c r="G45" i="5"/>
  <c r="F45" i="5"/>
  <c r="G44" i="5"/>
  <c r="F44" i="5"/>
  <c r="F43" i="5"/>
  <c r="G43" i="5"/>
  <c r="E22" i="5"/>
  <c r="E7" i="1"/>
  <c r="F97" i="1"/>
  <c r="F93" i="1"/>
  <c r="F81" i="1"/>
  <c r="C66" i="6"/>
  <c r="K63" i="2"/>
  <c r="F10" i="1"/>
  <c r="F11" i="1"/>
  <c r="F12" i="1"/>
  <c r="F13" i="1"/>
  <c r="F14" i="1"/>
  <c r="F16" i="1"/>
  <c r="F17" i="1"/>
  <c r="F18" i="1"/>
  <c r="F19" i="1"/>
  <c r="F20" i="1"/>
  <c r="F21" i="1"/>
  <c r="F24" i="1"/>
  <c r="F25" i="1"/>
  <c r="F52" i="5"/>
  <c r="F51" i="5"/>
  <c r="G51" i="5"/>
  <c r="E53" i="5"/>
  <c r="F53" i="5"/>
  <c r="F46" i="8"/>
  <c r="F53" i="8"/>
  <c r="E48" i="8"/>
  <c r="F58" i="8"/>
  <c r="G58" i="8"/>
  <c r="E57" i="5"/>
  <c r="E85" i="5"/>
  <c r="E48" i="5"/>
  <c r="F80" i="8"/>
  <c r="E57" i="8"/>
  <c r="F57" i="8"/>
  <c r="E59" i="8"/>
  <c r="C83" i="8"/>
  <c r="C57" i="8"/>
  <c r="C85" i="8"/>
  <c r="E85" i="8"/>
  <c r="C48" i="8"/>
  <c r="D57" i="8"/>
  <c r="E54" i="5"/>
  <c r="F69" i="5"/>
  <c r="D57" i="5"/>
  <c r="F46" i="5"/>
  <c r="I3" i="10"/>
  <c r="H33" i="10"/>
  <c r="D7" i="9"/>
  <c r="E34" i="10"/>
  <c r="C7" i="9"/>
  <c r="J33" i="10"/>
  <c r="C82" i="6"/>
  <c r="G34" i="10"/>
  <c r="C63" i="6"/>
  <c r="D82" i="6"/>
  <c r="E82" i="6"/>
  <c r="E63" i="6"/>
  <c r="D63" i="6"/>
  <c r="J2" i="10"/>
  <c r="E3" i="10"/>
  <c r="C6" i="6"/>
  <c r="H2" i="10"/>
  <c r="G7" i="9"/>
  <c r="G3" i="10"/>
  <c r="H3" i="10"/>
  <c r="H34" i="10"/>
  <c r="I34" i="10"/>
  <c r="C59" i="8"/>
  <c r="D59" i="8"/>
  <c r="D85" i="8"/>
  <c r="F85" i="8"/>
  <c r="C59" i="5"/>
  <c r="D59" i="5"/>
  <c r="D85" i="5"/>
  <c r="F85" i="5"/>
  <c r="F57" i="5"/>
  <c r="E59" i="5"/>
  <c r="F59" i="5"/>
  <c r="E70" i="1" l="1"/>
  <c r="J42" i="10"/>
  <c r="J63" i="10"/>
  <c r="J11" i="10"/>
  <c r="J30" i="10"/>
  <c r="D76" i="1"/>
  <c r="D71" i="1"/>
  <c r="J30" i="2"/>
  <c r="K30" i="2"/>
  <c r="D69" i="9"/>
  <c r="F69" i="9" s="1"/>
  <c r="H69" i="9" s="1"/>
  <c r="E76" i="1"/>
  <c r="F69" i="1"/>
  <c r="H69" i="1" s="1"/>
  <c r="G30" i="10"/>
  <c r="E69" i="9" s="1"/>
  <c r="E76" i="9" s="1"/>
  <c r="C69" i="6"/>
  <c r="D100" i="6"/>
  <c r="E111" i="9"/>
  <c r="F108" i="9"/>
  <c r="D111" i="9"/>
  <c r="C111" i="1"/>
  <c r="F90" i="1"/>
  <c r="E66" i="9"/>
  <c r="E100" i="6"/>
  <c r="C75" i="9"/>
  <c r="C77" i="9" s="1"/>
  <c r="C100" i="6"/>
  <c r="F90" i="9"/>
  <c r="C111" i="9"/>
  <c r="D66" i="1"/>
  <c r="E111" i="1"/>
  <c r="F108" i="1"/>
  <c r="D64" i="9"/>
  <c r="F64" i="9" s="1"/>
  <c r="D111" i="1"/>
  <c r="F64" i="1"/>
  <c r="C75" i="1"/>
  <c r="F70" i="1" l="1"/>
  <c r="H70" i="1" s="1"/>
  <c r="D70" i="9"/>
  <c r="F70" i="9" s="1"/>
  <c r="H70" i="9" s="1"/>
  <c r="E71" i="1"/>
  <c r="D66" i="6"/>
  <c r="D69" i="6" s="1"/>
  <c r="D102" i="6" s="1"/>
  <c r="D72" i="1"/>
  <c r="F71" i="1"/>
  <c r="D75" i="1"/>
  <c r="D77" i="1" s="1"/>
  <c r="D76" i="9"/>
  <c r="F76" i="9" s="1"/>
  <c r="F76" i="1"/>
  <c r="E71" i="9"/>
  <c r="E75" i="9" s="1"/>
  <c r="E77" i="9" s="1"/>
  <c r="C102" i="6"/>
  <c r="F111" i="9"/>
  <c r="C113" i="9"/>
  <c r="F111" i="1"/>
  <c r="C77" i="1"/>
  <c r="C113" i="1"/>
  <c r="D113" i="1" l="1"/>
  <c r="E75" i="1"/>
  <c r="F75" i="1" s="1"/>
  <c r="D71" i="9"/>
  <c r="E72" i="1"/>
  <c r="D72" i="9" s="1"/>
  <c r="E66" i="6"/>
  <c r="E69" i="6" s="1"/>
  <c r="E102" i="6" s="1"/>
  <c r="E113" i="9"/>
  <c r="E72" i="9"/>
  <c r="F71" i="9"/>
  <c r="E113" i="1" l="1"/>
  <c r="F113" i="1" s="1"/>
  <c r="D75" i="9"/>
  <c r="E77" i="1"/>
  <c r="D77" i="9" s="1"/>
  <c r="D113" i="9" l="1"/>
  <c r="F113" i="9" s="1"/>
  <c r="F7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Neuzil Patrick</author>
  </authors>
  <commentList>
    <comment ref="H71" authorId="0" shapeId="0" xr:uid="{00000000-0006-0000-0000-000001000000}">
      <text>
        <r>
          <rPr>
            <b/>
            <sz val="9"/>
            <color indexed="81"/>
            <rFont val="Segoe UI"/>
            <family val="2"/>
          </rPr>
          <t>Neuzil Patrick:</t>
        </r>
        <r>
          <rPr>
            <sz val="9"/>
            <color indexed="81"/>
            <rFont val="Segoe UI"/>
            <family val="2"/>
          </rPr>
          <t xml:space="preserve">
Hier ist der Status der jeweiligen Förderung anzuführen; Auswahlfeld: bewilligt oder angesucht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Neuzil Patrick</author>
  </authors>
  <commentList>
    <comment ref="H92" authorId="0" shapeId="0" xr:uid="{00000000-0006-0000-0100-000001000000}">
      <text>
        <r>
          <rPr>
            <b/>
            <sz val="9"/>
            <color indexed="81"/>
            <rFont val="Segoe UI"/>
            <family val="2"/>
          </rPr>
          <t>Neuzil Patrick:</t>
        </r>
        <r>
          <rPr>
            <sz val="9"/>
            <color indexed="81"/>
            <rFont val="Segoe UI"/>
            <family val="2"/>
          </rPr>
          <t xml:space="preserve">
Hier ist der Status der jeweiligen Förderung anzuführen; Auswahlfeld: bewilligt oder angesucht
</t>
        </r>
      </text>
    </comment>
  </commentList>
</comments>
</file>

<file path=xl/sharedStrings.xml><?xml version="1.0" encoding="utf-8"?>
<sst xmlns="http://schemas.openxmlformats.org/spreadsheetml/2006/main" count="373" uniqueCount="142">
  <si>
    <t>Miete und Betriebskosten</t>
  </si>
  <si>
    <t>Gas/Strom/Heizung</t>
  </si>
  <si>
    <t>Telefon inkl. Onlinekosten</t>
  </si>
  <si>
    <t>Büromaterial</t>
  </si>
  <si>
    <t>Kopierkosten</t>
  </si>
  <si>
    <t>Versicherungen, Leasingverträge</t>
  </si>
  <si>
    <t>Sonstiges Verbrauchsmaterial</t>
  </si>
  <si>
    <t>Fachliteratur/Abos</t>
  </si>
  <si>
    <t>Fahrt- und Reisekosten</t>
  </si>
  <si>
    <t>Weiterbildung</t>
  </si>
  <si>
    <t>Honorare (Rechts- und Beratungskosten, Supervision, etc.)</t>
  </si>
  <si>
    <t xml:space="preserve">Beiträge, Gebühren </t>
  </si>
  <si>
    <t>davon Overheadkosten</t>
  </si>
  <si>
    <t>GESAMT</t>
  </si>
  <si>
    <t>1. Sachkosten</t>
  </si>
  <si>
    <t>Overheadkosten in %</t>
  </si>
  <si>
    <t>Overhead</t>
  </si>
  <si>
    <t>Angebot/Projekt</t>
  </si>
  <si>
    <t>Eintritt</t>
  </si>
  <si>
    <t>Lohnkosten inkl. LNK</t>
  </si>
  <si>
    <t>Overhead SUMME</t>
  </si>
  <si>
    <t>2. Personalkosten</t>
  </si>
  <si>
    <t>3. Gesamtkosten</t>
  </si>
  <si>
    <t>davon Overhead</t>
  </si>
  <si>
    <t>Overhead in %</t>
  </si>
  <si>
    <t>Summe</t>
  </si>
  <si>
    <t>Spenden</t>
  </si>
  <si>
    <t>Sponsoring</t>
  </si>
  <si>
    <t>Eigene Einnahmen (Mitgliedsbeiträge, Unkostenbeiträge,…)</t>
  </si>
  <si>
    <t>4. Einnahmen/Eigenmittel</t>
  </si>
  <si>
    <t>5. Förderungen</t>
  </si>
  <si>
    <t>Projekt SUMME</t>
  </si>
  <si>
    <t xml:space="preserve">Fördervorhaben: </t>
  </si>
  <si>
    <t>Ausgaben</t>
  </si>
  <si>
    <t>Einnahmen</t>
  </si>
  <si>
    <t>6. Gesamteinnahmen</t>
  </si>
  <si>
    <t>Projekt/  Vorhaben</t>
  </si>
  <si>
    <t>Informationsmaterial/ Öffentlichkeitsarbeit</t>
  </si>
  <si>
    <t>Für das Jahr:</t>
  </si>
  <si>
    <t>Pädagogische Erfordernisse</t>
  </si>
  <si>
    <t xml:space="preserve">EU </t>
  </si>
  <si>
    <t>Bundesministerium</t>
  </si>
  <si>
    <t>Abw. in %</t>
  </si>
  <si>
    <t>EU</t>
  </si>
  <si>
    <t>Fördervorhaben:</t>
  </si>
  <si>
    <t>Begründung:</t>
  </si>
  <si>
    <t>PLAN/IST:</t>
  </si>
  <si>
    <t>Hier sind entweder durchgehend die Plan-Werte ODER Ist-Werte einzufügen! Sofern die Ist-Werte bereits vorliegen, wären diese den Plan-Werten vorzuziehen</t>
  </si>
  <si>
    <t>Overheadkosten:</t>
  </si>
  <si>
    <t>Zu den Overheadkosten zählen:</t>
  </si>
  <si>
    <t>Sachkosten:</t>
  </si>
  <si>
    <t>Personalkosten:</t>
  </si>
  <si>
    <t>in%</t>
  </si>
  <si>
    <t>Zusätzlicher Standort</t>
  </si>
  <si>
    <t/>
  </si>
  <si>
    <t>Barrierefreie Sanitäranlagen</t>
  </si>
  <si>
    <t>-</t>
  </si>
  <si>
    <t>in Euro</t>
  </si>
  <si>
    <t>Reparaturen Instandhaltungen</t>
  </si>
  <si>
    <t>Förderart:</t>
  </si>
  <si>
    <t>Gesamtförderung</t>
  </si>
  <si>
    <t>Status</t>
  </si>
  <si>
    <t>bewilligt</t>
  </si>
  <si>
    <t>Förderwerber*in:</t>
  </si>
  <si>
    <t>Geringwertige Wirtschaftsgüter (Investitionen bis zu EUR 1.000,--)</t>
  </si>
  <si>
    <t>Investitionen über EUR 1.000,--</t>
  </si>
  <si>
    <t>Differenz (Gesamteinnahmen - Gesamtausgaben)</t>
  </si>
  <si>
    <t>Förderjahr:</t>
  </si>
  <si>
    <t xml:space="preserve">Fördergegenstand: </t>
  </si>
  <si>
    <t>Fördernehmer*in:</t>
  </si>
  <si>
    <t>Fördergegenstand:</t>
  </si>
  <si>
    <t>Anstellungszeitraum im Förderjahr in Monaten</t>
  </si>
  <si>
    <t>&lt;- Bitte Begründung angeben</t>
  </si>
  <si>
    <t>1. Sachkosten (Sk)</t>
  </si>
  <si>
    <t>4. Einnahmen/Eigenmittel (Em)</t>
  </si>
  <si>
    <t>5. Förderungen (Fd)</t>
  </si>
  <si>
    <t>5. Förderungen (Fg)</t>
  </si>
  <si>
    <t>&lt;- Bitte Begründung und Status angeben</t>
  </si>
  <si>
    <t>&lt;- Bitte Status angeben</t>
  </si>
  <si>
    <t>Verein X</t>
  </si>
  <si>
    <t>Neuer Standort</t>
  </si>
  <si>
    <t>Angebotsausweitung aufgrund zusätzlichen Standorts</t>
  </si>
  <si>
    <t>Neues Projekt</t>
  </si>
  <si>
    <t>Projekt X</t>
  </si>
  <si>
    <t>Standort wurde erst später eröffnet</t>
  </si>
  <si>
    <t>Arbeiten konnten nicht wie geplant umgesetzt werden</t>
  </si>
  <si>
    <t>Hier können auch noch weitere Positionen hinzugefügt werden. Die Positionen müssen jedoch eindeutig dem Österreichischen Kontenrahmen zugeordnet werden können. Zwecks Vergleichbarkeit muss die Struktur des Finanzberichts der Struktur des Finanzplans zum Zeitpunkt der Einreichung entsprechen (gleiche Kostenpositionen). Zudem muss im Rahmen der Abrechnung auch gewährleistet werden können, dass bei den Finanzberichten eine einfache Vergleichbarkeit zu den Buchhaltungskonten-Einzelnachweisen herzustellen ist.</t>
  </si>
  <si>
    <t>Erstansuchen:</t>
  </si>
  <si>
    <t>Ja</t>
  </si>
  <si>
    <t>Nein</t>
  </si>
  <si>
    <t>Überschuss / Defizit (Gesamteinnahmen – Gesamtausgaben)</t>
  </si>
  <si>
    <t>Einzelförderung</t>
  </si>
  <si>
    <t>sämtliche Sachkosten wie z.B. Mieten inkl. Technik und Reinigung bei zentralen Geschäftsstellen</t>
  </si>
  <si>
    <t>Personalkosten für Geschäftsführung, päd. Leitung, Buchhaltung etc., sofern diese Personen nicht mit Zielgruppen arbeiten</t>
  </si>
  <si>
    <t>Sollte bei einer Position gegenüber dem Vorjahr eine Abweichung von mindestens 2% und EUR 1.000,-- vorliegen, ist eine nachvollziehbare Begründung anzuführen.</t>
  </si>
  <si>
    <t>&lt;- Bitte Überschuss begründen</t>
  </si>
  <si>
    <t>&lt;- Bitte Defizit begründen</t>
  </si>
  <si>
    <t>&lt;- Bitte Ausfüllen bei IST-Zahlen</t>
  </si>
  <si>
    <t>geplant</t>
  </si>
  <si>
    <t>beantragt</t>
  </si>
  <si>
    <t>Auswählen ↓</t>
  </si>
  <si>
    <t>In der gelb markierten Spalte ist anzugeben, ob es sich um Plan- ODER Ist-Werte handelt</t>
  </si>
  <si>
    <t>Plan</t>
  </si>
  <si>
    <t>Ist</t>
  </si>
  <si>
    <t>Name laut ZVR-Auszug/Firmenbuchauszug/etc.</t>
  </si>
  <si>
    <r>
      <t xml:space="preserve">Bundesministerium, </t>
    </r>
    <r>
      <rPr>
        <sz val="8"/>
        <color indexed="8"/>
        <rFont val="Lucida Sans"/>
        <family val="2"/>
      </rPr>
      <t>bitte jedes Ministerium einzeln anführen</t>
    </r>
  </si>
  <si>
    <r>
      <t>Stadt Wien (</t>
    </r>
    <r>
      <rPr>
        <b/>
        <sz val="11"/>
        <color indexed="8"/>
        <rFont val="Lucida Sans"/>
        <family val="2"/>
      </rPr>
      <t>OHNE</t>
    </r>
    <r>
      <rPr>
        <sz val="11"/>
        <color theme="1"/>
        <rFont val="Lucida Sans"/>
        <family val="2"/>
      </rPr>
      <t xml:space="preserve"> MA 13);</t>
    </r>
    <r>
      <rPr>
        <sz val="8"/>
        <color indexed="8"/>
        <rFont val="Lucida Sans"/>
        <family val="2"/>
      </rPr>
      <t xml:space="preserve"> bitte jede Magistratsabteilung einzeln anführen</t>
    </r>
  </si>
  <si>
    <r>
      <t xml:space="preserve">Sollte bei einer Ist- Position gegenüber dem Planwert eine Abweichung von mindestens 10% </t>
    </r>
    <r>
      <rPr>
        <b/>
        <sz val="8"/>
        <color indexed="8"/>
        <rFont val="Lucida Sans"/>
        <family val="2"/>
      </rPr>
      <t>UND</t>
    </r>
    <r>
      <rPr>
        <sz val="8"/>
        <color indexed="8"/>
        <rFont val="Lucida Sans"/>
        <family val="2"/>
      </rPr>
      <t xml:space="preserve"> EUR 1.000,-- vorliegen, ist eine nachvollziehbare Begründung anzuführen.</t>
    </r>
  </si>
  <si>
    <r>
      <rPr>
        <b/>
        <sz val="8"/>
        <color indexed="8"/>
        <rFont val="Lucida Sans"/>
        <family val="2"/>
      </rPr>
      <t>NICHT BEFÜLLBAR</t>
    </r>
    <r>
      <rPr>
        <sz val="8"/>
        <color indexed="8"/>
        <rFont val="Lucida Sans"/>
        <family val="2"/>
      </rPr>
      <t>, wird automatisch berechnet; die Differenz ergibt sich aus den Gesamteinnahmen abzüglich der Gesamtausgaben und stellt das Jahresergebnis dar.</t>
    </r>
  </si>
  <si>
    <r>
      <t xml:space="preserve">Stadt Wien </t>
    </r>
    <r>
      <rPr>
        <b/>
        <sz val="10"/>
        <color indexed="8"/>
        <rFont val="Lucida Sans"/>
        <family val="2"/>
      </rPr>
      <t>(OHNE MA 13)</t>
    </r>
  </si>
  <si>
    <r>
      <t xml:space="preserve">Bezirk </t>
    </r>
    <r>
      <rPr>
        <b/>
        <sz val="10"/>
        <color indexed="8"/>
        <rFont val="Lucida Sans"/>
        <family val="2"/>
      </rPr>
      <t>(OHNE MA 13)</t>
    </r>
  </si>
  <si>
    <r>
      <t>Stadt Wien (</t>
    </r>
    <r>
      <rPr>
        <b/>
        <sz val="10"/>
        <color indexed="8"/>
        <rFont val="Lucida Sans"/>
        <family val="2"/>
      </rPr>
      <t>OHNE</t>
    </r>
    <r>
      <rPr>
        <sz val="10"/>
        <color theme="1"/>
        <rFont val="Lucida Sans"/>
        <family val="2"/>
      </rPr>
      <t xml:space="preserve"> MA 13)</t>
    </r>
  </si>
  <si>
    <r>
      <t>Bezirk (</t>
    </r>
    <r>
      <rPr>
        <b/>
        <sz val="10"/>
        <color indexed="8"/>
        <rFont val="Lucida Sans"/>
        <family val="2"/>
      </rPr>
      <t>OHNE</t>
    </r>
    <r>
      <rPr>
        <sz val="10"/>
        <color theme="1"/>
        <rFont val="Lucida Sans"/>
        <family val="2"/>
      </rPr>
      <t xml:space="preserve"> MA 13)</t>
    </r>
  </si>
  <si>
    <t>Diese Werte werden aus dem Finanzplan übernommen.</t>
  </si>
  <si>
    <t>Auswählen ↓:</t>
  </si>
  <si>
    <t>Abw. in %:</t>
  </si>
  <si>
    <t>Förderungen:</t>
  </si>
  <si>
    <t>PLAN-Werte (Spalte D):</t>
  </si>
  <si>
    <t>Personalübersicht (Fb):</t>
  </si>
  <si>
    <t>Overhead bzw. Gemeinkosten (indirekte Kosten),  sind jene Kosten, die nicht direkt einem Angebot/Projekt  zugerechnet werden können. Dazu zählen z.B. Verwaltungspersonal und Sachkosten für zentralen Aufwand. Sollten für einzelne Positionen Berechnungsschlüssel vorliegen, können diese entsprechend aliquotiert den Overheadkosten zugerechnet werden. Dies gilt sowohl für Personal- als auch Sachkosten.</t>
  </si>
  <si>
    <t>Personalkosten für Geschäftsführung, Office Management, Buchhaltung etc., sofern diese Personen nicht mit Zielgruppen arbeiten</t>
  </si>
  <si>
    <t>Hier können auch noch weitere Positionen hinzugefügt werden. Die Positionen müssen jedoch dem Österreichischen Kontenrahmen entsprechen. Um Kontinuität und Vergleichbarkeit bei den Ansuchen und Abrechnungen gewährleisten zu können, ist auf eine einheitliche Zuordnung der Ausgaben zu den Kostenarten zu achten. So muss z.B. im Rahmen der Abrechnung auch gewährleistet werden können, dass bei den Finanzberichten eine einfache Vergleichbarkeit zu den Buchhaltungskonten-Einzelnachweisen herzustellen ist.</t>
  </si>
  <si>
    <r>
      <rPr>
        <b/>
        <sz val="8"/>
        <color indexed="8"/>
        <rFont val="Lucida Sans"/>
        <family val="2"/>
      </rPr>
      <t>NICHT BEFÜLLBAR</t>
    </r>
    <r>
      <rPr>
        <sz val="8"/>
        <color indexed="8"/>
        <rFont val="Lucida Sans"/>
        <family val="2"/>
      </rPr>
      <t>, wird automatisch berechnet; das Gesamterfordernis ergibt sich aus den geplanten Ausgaben abzüglich der geplanten Einnahmen. Die Differenz stellt den Förderbedarf des Vorhabens/Projekts bei der MA 13 dar.</t>
    </r>
  </si>
  <si>
    <t>Gesamterfordernis (bzw. Überschuss/Defizit bei IST-Zahlen)</t>
  </si>
  <si>
    <r>
      <t xml:space="preserve">Bezirk, </t>
    </r>
    <r>
      <rPr>
        <sz val="8"/>
        <color indexed="8"/>
        <rFont val="Lucida Sans"/>
        <family val="2"/>
      </rPr>
      <t>bitte den jeweiligen Bezirk anführen</t>
    </r>
  </si>
  <si>
    <t>Sozialpartner</t>
  </si>
  <si>
    <t>Sonstige</t>
  </si>
  <si>
    <r>
      <t xml:space="preserve">Förderung MA 13, </t>
    </r>
    <r>
      <rPr>
        <b/>
        <sz val="11"/>
        <color theme="1"/>
        <rFont val="Lucida Sans"/>
        <family val="2"/>
      </rPr>
      <t>nur bei IST-Zahlen</t>
    </r>
  </si>
  <si>
    <t>Auflösung Rücklagen/Rückstellungen</t>
  </si>
  <si>
    <t>Die erhaltenen Förderungen der MA 13 sind unter Förderung  MA 13 anzuführen.</t>
  </si>
  <si>
    <t>Zieht sich die Datenfelder Funktion, höchste abgeschlossene Qualifikation, Angebot/Projekt, Eintritt, Anstellungszeitraum in Monaten, Lohnnebenkosten/Plan und Wst Plan aus der Personalübersicht, welche  im Rahmen der Einreichung übermittelt wurde; die restlichen Felder müssen manuell ausgefüllt werden und den IST-Stand darstellen.</t>
  </si>
  <si>
    <t>Gesamterfordernis:</t>
  </si>
  <si>
    <t>Differenz (Gesamteinnahmen - Gesamtausgaben):</t>
  </si>
  <si>
    <t>Förderung MA 13, nur bei IST-Zahlen</t>
  </si>
  <si>
    <r>
      <t>Sollte bei anderen Förderstellen ebenfalls um eine Förderung angesucht werden, ist hier der Status des Antrages auszuwählen (beantragt, bewilligt oder geplant).</t>
    </r>
    <r>
      <rPr>
        <b/>
        <sz val="14"/>
        <color indexed="8"/>
        <rFont val="Lucida Sans"/>
        <family val="2"/>
      </rPr>
      <t xml:space="preserve"> </t>
    </r>
    <r>
      <rPr>
        <b/>
        <sz val="8"/>
        <color indexed="8"/>
        <rFont val="Lucida Sans"/>
        <family val="2"/>
      </rPr>
      <t xml:space="preserve">ACHTUNG: Bei IST-Spalten ist im Feld "Förderung MA 13", nur bei IST-Zahlen" die erhaltene Förderung der MA 13 einzugeben. </t>
    </r>
  </si>
  <si>
    <r>
      <t xml:space="preserve">Hier ist zwischen Gesamt- und Einzelförderung zu unterscheiden; </t>
    </r>
    <r>
      <rPr>
        <b/>
        <sz val="8"/>
        <color theme="1"/>
        <rFont val="Lucida Sans"/>
        <family val="2"/>
      </rPr>
      <t>Gesamtförderung</t>
    </r>
    <r>
      <rPr>
        <sz val="8"/>
        <color theme="1"/>
        <rFont val="Lucida Sans"/>
        <family val="2"/>
      </rPr>
      <t xml:space="preserve"> (Basisförderung) - ist eine Förderung zur Deckung des gesamten oder aliquoten Teiles des nach Abzug allfälliger Einnahmen verbleibenden Fehlbetrages für die bestimmungsgemäße Tätigkeit (Gesamttätigkeit oder Teilbereichstätigkeit) der Förderwerberin bzw. des Förderwerbers innerhalb eines im Fördervertrag bestimmten Zeitraumes; </t>
    </r>
    <r>
      <rPr>
        <b/>
        <sz val="8"/>
        <color theme="1"/>
        <rFont val="Lucida Sans"/>
        <family val="2"/>
      </rPr>
      <t>Einzelförderung</t>
    </r>
    <r>
      <rPr>
        <sz val="8"/>
        <color theme="1"/>
        <rFont val="Lucida Sans"/>
        <family val="2"/>
      </rPr>
      <t xml:space="preserve"> -  ist eine Förderung für ein zeitlich abgegrenztes und sachlich bestimmtes Vorhaben (z.B. Förderung eines bestimmten Projekts).</t>
    </r>
  </si>
  <si>
    <t>Kopier- und Druckkosten</t>
  </si>
  <si>
    <t>Funktion/Tätigkeit</t>
  </si>
  <si>
    <r>
      <t xml:space="preserve">Hier ist zwischen Gesamt- und Einzelförderung zu unterscheiden; </t>
    </r>
    <r>
      <rPr>
        <b/>
        <sz val="8"/>
        <color theme="1"/>
        <rFont val="Lucida Sans"/>
        <family val="2"/>
      </rPr>
      <t>Gesamtförderung</t>
    </r>
    <r>
      <rPr>
        <sz val="8"/>
        <color theme="1"/>
        <rFont val="Lucida Sans"/>
        <family val="2"/>
      </rPr>
      <t xml:space="preserve"> (Basisförderung) - ist eine Förderung zur Deckung des gesamten oder aliquoten Teiles des nach Abzug allfälliger Einnahmen verbleibenden Fehlbetrages für die bestimmungsgemäße Tätigkeit (Gesamttätigkeit oder Teilbereichstätigkeit) der Förderwerberin bzw. des Förderwerbers innerhalb eines im Fördervertrag bestimmten Zeitraumes; </t>
    </r>
    <r>
      <rPr>
        <b/>
        <sz val="8"/>
        <color theme="1"/>
        <rFont val="Lucida Sans"/>
        <family val="2"/>
      </rPr>
      <t>Einzelförderung</t>
    </r>
    <r>
      <rPr>
        <sz val="8"/>
        <color theme="1"/>
        <rFont val="Lucida Sans"/>
        <family val="2"/>
      </rPr>
      <t xml:space="preserve"> -  ist eine Förderung für ein zeitlich abgegrenztes und sachlich bestimmtes Vorhaben (z.B. Förderung eines bestimmten Projekts). Dieses Feld wird aus dem Finanzplan übernommen.</t>
    </r>
  </si>
  <si>
    <t>Projekt/  Angebot</t>
  </si>
  <si>
    <t>Name laut ZVR-Auszug/Firmenbuchauszug/etc. Dieses Feld wird aus dem Finanzplan übernommen.</t>
  </si>
  <si>
    <t>(höchste abgeschlossene) Qualifikation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</si>
</sst>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_ ;\-#,##0.00\ "/>
  </numFmts>
  <fonts count="19" x14ac:knownFonts="1">
    <font>
      <sz val="11"/>
      <color theme="1"/>
      <name val="Calibri"/>
      <family val="2"/>
      <scheme val="minor"/>
    </font>
    <font>
      <b/>
      <sz val="9"/>
      <color indexed="81"/>
      <name val="Segoe UI"/>
      <family val="2"/>
    </font>
    <font>
      <sz val="9"/>
      <color indexed="81"/>
      <name val="Segoe UI"/>
      <family val="2"/>
    </font>
    <font>
      <b/>
      <sz val="8"/>
      <color theme="1"/>
      <name val="Lucida Sans"/>
      <family val="2"/>
    </font>
    <font>
      <sz val="8"/>
      <color theme="1"/>
      <name val="Lucida Sans"/>
      <family val="2"/>
    </font>
    <font>
      <sz val="11"/>
      <color theme="1"/>
      <name val="Lucida Sans"/>
      <family val="2"/>
    </font>
    <font>
      <b/>
      <sz val="8"/>
      <color indexed="8"/>
      <name val="Lucida Sans"/>
      <family val="2"/>
    </font>
    <font>
      <sz val="8"/>
      <color indexed="8"/>
      <name val="Lucida Sans"/>
      <family val="2"/>
    </font>
    <font>
      <b/>
      <sz val="14"/>
      <color indexed="8"/>
      <name val="Lucida Sans"/>
      <family val="2"/>
    </font>
    <font>
      <b/>
      <sz val="11"/>
      <color theme="1"/>
      <name val="Lucida Sans"/>
      <family val="2"/>
    </font>
    <font>
      <i/>
      <sz val="10"/>
      <color theme="1"/>
      <name val="Lucida Sans"/>
      <family val="2"/>
    </font>
    <font>
      <b/>
      <sz val="11"/>
      <color indexed="8"/>
      <name val="Lucida Sans"/>
      <family val="2"/>
    </font>
    <font>
      <sz val="11"/>
      <color theme="0"/>
      <name val="Lucida Sans"/>
      <family val="2"/>
    </font>
    <font>
      <sz val="11"/>
      <color rgb="FFC00000"/>
      <name val="Lucida Sans"/>
      <family val="2"/>
    </font>
    <font>
      <sz val="11"/>
      <color rgb="FFFF0000"/>
      <name val="Lucida Sans"/>
      <family val="2"/>
    </font>
    <font>
      <sz val="11"/>
      <name val="Lucida Sans"/>
      <family val="2"/>
    </font>
    <font>
      <b/>
      <sz val="10"/>
      <color theme="1"/>
      <name val="Lucida Sans"/>
      <family val="2"/>
    </font>
    <font>
      <sz val="10"/>
      <color theme="1"/>
      <name val="Lucida Sans"/>
      <family val="2"/>
    </font>
    <font>
      <b/>
      <sz val="10"/>
      <color indexed="8"/>
      <name val="Lucida Sans"/>
      <family val="2"/>
    </font>
  </fonts>
  <fills count="10">
    <fill>
      <patternFill patternType="none"/>
    </fill>
    <fill>
      <patternFill patternType="gray125"/>
    </fill>
    <fill>
      <patternFill patternType="solid">
        <fgColor rgb="FFFFE285"/>
        <bgColor indexed="64"/>
      </patternFill>
    </fill>
    <fill>
      <patternFill patternType="solid">
        <fgColor rgb="FFFFFF00"/>
        <bgColor indexed="64"/>
      </patternFill>
    </fill>
    <fill>
      <patternFill patternType="solid">
        <fgColor rgb="FFC4E59F"/>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2D05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s>
  <cellStyleXfs count="1">
    <xf numFmtId="0" fontId="0" fillId="0" borderId="0"/>
  </cellStyleXfs>
  <cellXfs count="250">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wrapText="1"/>
      <protection locked="0"/>
    </xf>
    <xf numFmtId="0" fontId="5" fillId="0" borderId="0" xfId="0" applyFont="1"/>
    <xf numFmtId="0" fontId="5" fillId="5" borderId="1" xfId="0" applyFont="1" applyFill="1" applyBorder="1" applyAlignment="1">
      <alignment horizontal="center" vertical="center"/>
    </xf>
    <xf numFmtId="4" fontId="5" fillId="0" borderId="1" xfId="0" applyNumberFormat="1" applyFont="1" applyBorder="1" applyAlignment="1" applyProtection="1">
      <alignment horizontal="center" vertical="center"/>
      <protection locked="0"/>
    </xf>
    <xf numFmtId="0" fontId="5" fillId="5" borderId="1" xfId="0" applyFont="1" applyFill="1" applyBorder="1" applyAlignment="1">
      <alignment horizontal="center" vertical="center" wrapText="1"/>
    </xf>
    <xf numFmtId="0" fontId="9" fillId="0" borderId="0" xfId="0" applyFont="1"/>
    <xf numFmtId="1" fontId="5" fillId="0" borderId="0" xfId="0" applyNumberFormat="1" applyFont="1" applyAlignment="1">
      <alignment horizontal="center"/>
    </xf>
    <xf numFmtId="0" fontId="5" fillId="0" borderId="0" xfId="0" applyFont="1" applyAlignment="1">
      <alignment wrapText="1"/>
    </xf>
    <xf numFmtId="4" fontId="5" fillId="0" borderId="1" xfId="0" applyNumberFormat="1" applyFont="1" applyBorder="1" applyAlignment="1">
      <alignment horizontal="right" vertical="center"/>
    </xf>
    <xf numFmtId="164" fontId="5" fillId="2" borderId="1" xfId="0" applyNumberFormat="1" applyFont="1" applyFill="1" applyBorder="1" applyAlignment="1">
      <alignment horizontal="center" vertical="center"/>
    </xf>
    <xf numFmtId="1" fontId="5" fillId="0" borderId="1" xfId="0" applyNumberFormat="1" applyFont="1" applyBorder="1" applyAlignment="1" applyProtection="1">
      <alignment horizontal="left" vertical="center" wrapText="1"/>
      <protection locked="0"/>
    </xf>
    <xf numFmtId="4" fontId="5" fillId="2" borderId="1" xfId="0" applyNumberFormat="1" applyFont="1" applyFill="1" applyBorder="1" applyAlignment="1">
      <alignment horizontal="right" vertical="center"/>
    </xf>
    <xf numFmtId="0" fontId="5" fillId="5" borderId="1" xfId="0" applyFont="1" applyFill="1" applyBorder="1" applyAlignment="1">
      <alignment wrapText="1"/>
    </xf>
    <xf numFmtId="4" fontId="5" fillId="2" borderId="1" xfId="0" applyNumberFormat="1" applyFont="1" applyFill="1" applyBorder="1" applyAlignment="1">
      <alignment horizontal="center"/>
    </xf>
    <xf numFmtId="4" fontId="5" fillId="0" borderId="0" xfId="0" applyNumberFormat="1" applyFont="1" applyAlignment="1">
      <alignment horizontal="right" vertical="center"/>
    </xf>
    <xf numFmtId="4" fontId="5" fillId="0" borderId="0" xfId="0" applyNumberFormat="1" applyFont="1" applyAlignment="1">
      <alignment horizontal="center"/>
    </xf>
    <xf numFmtId="0" fontId="5" fillId="0" borderId="0" xfId="0" applyFont="1" applyAlignment="1">
      <alignment textRotation="255" wrapText="1"/>
    </xf>
    <xf numFmtId="4" fontId="5" fillId="0" borderId="1" xfId="0" applyNumberFormat="1" applyFont="1" applyBorder="1" applyAlignment="1" applyProtection="1">
      <alignment horizontal="right" vertical="center"/>
      <protection locked="0"/>
    </xf>
    <xf numFmtId="164" fontId="5" fillId="2" borderId="1" xfId="0" applyNumberFormat="1" applyFont="1" applyFill="1" applyBorder="1" applyAlignment="1">
      <alignment horizontal="center"/>
    </xf>
    <xf numFmtId="164" fontId="5" fillId="4" borderId="1" xfId="0" applyNumberFormat="1" applyFont="1" applyFill="1" applyBorder="1" applyAlignment="1">
      <alignment horizontal="center" vertical="center"/>
    </xf>
    <xf numFmtId="4" fontId="5" fillId="4" borderId="1" xfId="0" applyNumberFormat="1" applyFont="1" applyFill="1" applyBorder="1" applyAlignment="1">
      <alignment horizontal="right" vertical="center"/>
    </xf>
    <xf numFmtId="164" fontId="5" fillId="0" borderId="0" xfId="0" applyNumberFormat="1" applyFont="1" applyAlignment="1">
      <alignment horizontal="center"/>
    </xf>
    <xf numFmtId="0" fontId="10" fillId="0" borderId="0" xfId="0" applyFont="1"/>
    <xf numFmtId="164" fontId="5" fillId="4" borderId="1" xfId="0" applyNumberFormat="1" applyFont="1" applyFill="1" applyBorder="1" applyAlignment="1">
      <alignment horizontal="center"/>
    </xf>
    <xf numFmtId="0" fontId="5" fillId="0" borderId="1" xfId="0" applyFont="1" applyBorder="1" applyProtection="1">
      <protection locked="0"/>
    </xf>
    <xf numFmtId="4" fontId="9" fillId="5" borderId="1" xfId="0" applyNumberFormat="1" applyFont="1" applyFill="1" applyBorder="1" applyAlignment="1">
      <alignment horizontal="right" vertical="center"/>
    </xf>
    <xf numFmtId="0" fontId="5" fillId="0" borderId="0" xfId="0" applyFont="1" applyAlignment="1">
      <alignment horizontal="center"/>
    </xf>
    <xf numFmtId="0" fontId="12" fillId="0" borderId="0" xfId="0" applyFont="1"/>
    <xf numFmtId="0" fontId="13" fillId="0" borderId="0" xfId="0" applyFont="1"/>
    <xf numFmtId="0" fontId="9" fillId="3" borderId="0" xfId="0" applyFont="1" applyFill="1"/>
    <xf numFmtId="4" fontId="5" fillId="5" borderId="1" xfId="0" applyNumberFormat="1" applyFont="1" applyFill="1" applyBorder="1" applyAlignment="1">
      <alignment horizontal="right" vertical="center"/>
    </xf>
    <xf numFmtId="1" fontId="14" fillId="5" borderId="1" xfId="0" applyNumberFormat="1" applyFont="1" applyFill="1" applyBorder="1" applyAlignment="1">
      <alignment vertical="center"/>
    </xf>
    <xf numFmtId="164" fontId="5" fillId="5" borderId="1" xfId="0" applyNumberFormat="1" applyFont="1" applyFill="1" applyBorder="1" applyAlignment="1">
      <alignment horizontal="center"/>
    </xf>
    <xf numFmtId="0" fontId="5" fillId="2" borderId="10" xfId="0" applyFont="1" applyFill="1" applyBorder="1" applyAlignment="1">
      <alignment vertical="center" wrapText="1"/>
    </xf>
    <xf numFmtId="0" fontId="5" fillId="2" borderId="5" xfId="0" applyFont="1" applyFill="1" applyBorder="1" applyAlignment="1">
      <alignment vertical="center" wrapText="1"/>
    </xf>
    <xf numFmtId="0" fontId="5" fillId="2" borderId="5" xfId="0" applyFont="1" applyFill="1" applyBorder="1" applyAlignment="1">
      <alignment horizontal="left"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5" fillId="3" borderId="5" xfId="0" applyFont="1" applyFill="1" applyBorder="1" applyAlignment="1">
      <alignment vertical="center" wrapText="1"/>
    </xf>
    <xf numFmtId="0" fontId="5" fillId="3" borderId="12" xfId="0" applyFont="1" applyFill="1" applyBorder="1" applyAlignment="1">
      <alignment vertical="center" wrapText="1"/>
    </xf>
    <xf numFmtId="0" fontId="5" fillId="3" borderId="23" xfId="0" applyFont="1" applyFill="1" applyBorder="1" applyAlignment="1">
      <alignment vertical="center" wrapText="1"/>
    </xf>
    <xf numFmtId="0" fontId="5" fillId="3" borderId="24" xfId="0" applyFont="1" applyFill="1" applyBorder="1" applyAlignment="1">
      <alignment horizontal="center" vertical="center" wrapText="1"/>
    </xf>
    <xf numFmtId="2" fontId="9" fillId="0" borderId="0" xfId="0" applyNumberFormat="1" applyFont="1"/>
    <xf numFmtId="4" fontId="9" fillId="3" borderId="6" xfId="0" applyNumberFormat="1" applyFont="1" applyFill="1" applyBorder="1"/>
    <xf numFmtId="2" fontId="9" fillId="3" borderId="18" xfId="0" applyNumberFormat="1" applyFont="1" applyFill="1" applyBorder="1"/>
    <xf numFmtId="165" fontId="5" fillId="0" borderId="0" xfId="0" applyNumberFormat="1" applyFont="1"/>
    <xf numFmtId="2" fontId="5" fillId="0" borderId="0" xfId="0" applyNumberFormat="1" applyFont="1"/>
    <xf numFmtId="0" fontId="9" fillId="0" borderId="0" xfId="0" applyFont="1" applyAlignment="1">
      <alignment horizontal="center"/>
    </xf>
    <xf numFmtId="4" fontId="5" fillId="0" borderId="0" xfId="0" applyNumberFormat="1" applyFont="1" applyAlignment="1">
      <alignment horizontal="center" vertical="center"/>
    </xf>
    <xf numFmtId="0" fontId="5" fillId="2" borderId="6" xfId="0" applyFont="1" applyFill="1" applyBorder="1" applyAlignment="1">
      <alignment vertical="center"/>
    </xf>
    <xf numFmtId="0" fontId="5" fillId="2" borderId="3" xfId="0" applyFont="1" applyFill="1" applyBorder="1" applyAlignment="1">
      <alignment vertical="center"/>
    </xf>
    <xf numFmtId="2" fontId="5" fillId="3" borderId="24" xfId="0" applyNumberFormat="1" applyFont="1" applyFill="1" applyBorder="1" applyAlignment="1">
      <alignment vertical="center"/>
    </xf>
    <xf numFmtId="4" fontId="9" fillId="3" borderId="19" xfId="0" applyNumberFormat="1" applyFont="1" applyFill="1" applyBorder="1"/>
    <xf numFmtId="165" fontId="9" fillId="3" borderId="20" xfId="0" applyNumberFormat="1" applyFont="1" applyFill="1" applyBorder="1"/>
    <xf numFmtId="2" fontId="9" fillId="3" borderId="21" xfId="0" applyNumberFormat="1" applyFont="1" applyFill="1" applyBorder="1"/>
    <xf numFmtId="0" fontId="5" fillId="0" borderId="0" xfId="0" applyFont="1" applyAlignment="1">
      <alignment vertical="center"/>
    </xf>
    <xf numFmtId="0" fontId="3" fillId="7" borderId="25" xfId="0" applyFont="1" applyFill="1" applyBorder="1" applyAlignment="1">
      <alignment vertical="center" wrapText="1"/>
    </xf>
    <xf numFmtId="0" fontId="17" fillId="0" borderId="0" xfId="0" applyFont="1"/>
    <xf numFmtId="0" fontId="17" fillId="8" borderId="16" xfId="0" applyFont="1" applyFill="1" applyBorder="1" applyAlignment="1">
      <alignment horizontal="left" vertical="center"/>
    </xf>
    <xf numFmtId="0" fontId="17" fillId="8" borderId="17" xfId="0" applyFont="1" applyFill="1" applyBorder="1" applyAlignment="1">
      <alignment horizontal="left" vertical="center"/>
    </xf>
    <xf numFmtId="0" fontId="17" fillId="8" borderId="26" xfId="0" applyFont="1" applyFill="1" applyBorder="1" applyAlignment="1">
      <alignment horizontal="left" vertical="center"/>
    </xf>
    <xf numFmtId="0" fontId="17" fillId="0" borderId="0" xfId="0" applyFont="1" applyAlignment="1">
      <alignment horizontal="center"/>
    </xf>
    <xf numFmtId="0" fontId="17" fillId="0" borderId="0" xfId="0" applyFont="1" applyAlignment="1">
      <alignment wrapText="1"/>
    </xf>
    <xf numFmtId="0" fontId="17" fillId="5" borderId="1" xfId="0" applyFont="1" applyFill="1" applyBorder="1" applyAlignment="1">
      <alignment horizontal="center" vertical="center"/>
    </xf>
    <xf numFmtId="0" fontId="17" fillId="5" borderId="1" xfId="0" applyFont="1" applyFill="1" applyBorder="1" applyAlignment="1">
      <alignment horizontal="center" vertical="center" wrapText="1"/>
    </xf>
    <xf numFmtId="0" fontId="16" fillId="0" borderId="0" xfId="0" applyFont="1"/>
    <xf numFmtId="1" fontId="17" fillId="0" borderId="0" xfId="0" applyNumberFormat="1" applyFont="1" applyAlignment="1">
      <alignment horizontal="center"/>
    </xf>
    <xf numFmtId="0" fontId="17" fillId="2" borderId="1" xfId="0" applyFont="1" applyFill="1" applyBorder="1" applyProtection="1">
      <protection locked="0"/>
    </xf>
    <xf numFmtId="4" fontId="17" fillId="0" borderId="1" xfId="0" applyNumberFormat="1" applyFont="1" applyBorder="1" applyAlignment="1" applyProtection="1">
      <alignment horizontal="right" vertical="center"/>
      <protection locked="0"/>
    </xf>
    <xf numFmtId="164" fontId="17" fillId="2" borderId="1" xfId="0" applyNumberFormat="1" applyFont="1" applyFill="1" applyBorder="1" applyAlignment="1">
      <alignment horizontal="center" vertical="center"/>
    </xf>
    <xf numFmtId="1" fontId="17" fillId="0" borderId="1" xfId="0" applyNumberFormat="1" applyFont="1" applyBorder="1" applyAlignment="1" applyProtection="1">
      <alignment horizontal="left" vertical="center" wrapText="1"/>
      <protection locked="0"/>
    </xf>
    <xf numFmtId="1" fontId="17" fillId="0" borderId="1" xfId="0" applyNumberFormat="1" applyFont="1" applyBorder="1" applyAlignment="1">
      <alignment horizontal="left" vertical="center" wrapText="1"/>
    </xf>
    <xf numFmtId="0" fontId="17" fillId="2" borderId="1" xfId="0" applyFont="1" applyFill="1" applyBorder="1" applyAlignment="1" applyProtection="1">
      <alignment wrapText="1"/>
      <protection locked="0"/>
    </xf>
    <xf numFmtId="0" fontId="17" fillId="2" borderId="1" xfId="0" applyFont="1" applyFill="1" applyBorder="1" applyAlignment="1" applyProtection="1">
      <alignment vertical="top" wrapText="1"/>
      <protection locked="0"/>
    </xf>
    <xf numFmtId="0" fontId="17" fillId="0" borderId="1" xfId="0" applyFont="1" applyBorder="1"/>
    <xf numFmtId="4" fontId="17" fillId="0" borderId="1" xfId="0" applyNumberFormat="1" applyFont="1" applyBorder="1" applyAlignment="1">
      <alignment horizontal="right" vertical="center"/>
    </xf>
    <xf numFmtId="0" fontId="17" fillId="2" borderId="1" xfId="0" applyFont="1" applyFill="1" applyBorder="1"/>
    <xf numFmtId="4" fontId="17" fillId="2" borderId="1" xfId="0" applyNumberFormat="1" applyFont="1" applyFill="1" applyBorder="1" applyAlignment="1">
      <alignment horizontal="right" vertical="center"/>
    </xf>
    <xf numFmtId="0" fontId="17" fillId="5" borderId="1" xfId="0" applyFont="1" applyFill="1" applyBorder="1" applyAlignment="1">
      <alignment wrapText="1"/>
    </xf>
    <xf numFmtId="4" fontId="17" fillId="2" borderId="1" xfId="0" applyNumberFormat="1" applyFont="1" applyFill="1" applyBorder="1" applyAlignment="1">
      <alignment horizontal="center"/>
    </xf>
    <xf numFmtId="0" fontId="17" fillId="0" borderId="1" xfId="0" applyFont="1" applyBorder="1" applyAlignment="1">
      <alignment wrapText="1"/>
    </xf>
    <xf numFmtId="4" fontId="17" fillId="0" borderId="0" xfId="0" applyNumberFormat="1" applyFont="1" applyAlignment="1">
      <alignment horizontal="right" vertical="center"/>
    </xf>
    <xf numFmtId="4" fontId="17" fillId="0" borderId="0" xfId="0" applyNumberFormat="1" applyFont="1" applyAlignment="1">
      <alignment horizontal="center"/>
    </xf>
    <xf numFmtId="0" fontId="17" fillId="0" borderId="0" xfId="0" applyFont="1" applyAlignment="1">
      <alignment textRotation="255" wrapText="1"/>
    </xf>
    <xf numFmtId="164" fontId="17" fillId="2" borderId="1" xfId="0" applyNumberFormat="1" applyFont="1" applyFill="1" applyBorder="1" applyAlignment="1">
      <alignment horizontal="center"/>
    </xf>
    <xf numFmtId="164" fontId="17" fillId="6" borderId="0" xfId="0" applyNumberFormat="1" applyFont="1" applyFill="1" applyAlignment="1">
      <alignment horizontal="center"/>
    </xf>
    <xf numFmtId="0" fontId="17" fillId="4" borderId="1" xfId="0" applyFont="1" applyFill="1" applyBorder="1" applyAlignment="1">
      <alignment wrapText="1"/>
    </xf>
    <xf numFmtId="164" fontId="17" fillId="4" borderId="1" xfId="0" applyNumberFormat="1" applyFont="1" applyFill="1" applyBorder="1" applyAlignment="1">
      <alignment horizontal="center" vertical="center"/>
    </xf>
    <xf numFmtId="0" fontId="17" fillId="4" borderId="1" xfId="0" applyFont="1" applyFill="1" applyBorder="1"/>
    <xf numFmtId="4" fontId="17" fillId="4" borderId="1" xfId="0" applyNumberFormat="1" applyFont="1" applyFill="1" applyBorder="1" applyAlignment="1">
      <alignment horizontal="right" vertical="center"/>
    </xf>
    <xf numFmtId="164" fontId="17" fillId="0" borderId="0" xfId="0" applyNumberFormat="1" applyFont="1" applyAlignment="1">
      <alignment horizontal="center"/>
    </xf>
    <xf numFmtId="164" fontId="17" fillId="4" borderId="1" xfId="0" applyNumberFormat="1" applyFont="1" applyFill="1" applyBorder="1" applyAlignment="1">
      <alignment horizontal="center"/>
    </xf>
    <xf numFmtId="0" fontId="16" fillId="4" borderId="1" xfId="0" applyFont="1" applyFill="1" applyBorder="1"/>
    <xf numFmtId="0" fontId="16" fillId="5" borderId="1" xfId="0" applyFont="1" applyFill="1" applyBorder="1" applyAlignment="1">
      <alignment wrapText="1"/>
    </xf>
    <xf numFmtId="4" fontId="16" fillId="5" borderId="1" xfId="0" applyNumberFormat="1" applyFont="1" applyFill="1" applyBorder="1" applyAlignment="1">
      <alignment horizontal="right" vertical="center"/>
    </xf>
    <xf numFmtId="164" fontId="17" fillId="5" borderId="1" xfId="0" applyNumberFormat="1" applyFont="1" applyFill="1" applyBorder="1" applyAlignment="1">
      <alignment horizontal="center" vertical="center"/>
    </xf>
    <xf numFmtId="0" fontId="17" fillId="8" borderId="16" xfId="0" applyFont="1" applyFill="1" applyBorder="1" applyAlignment="1" applyProtection="1">
      <alignment horizontal="left" vertical="center"/>
      <protection locked="0"/>
    </xf>
    <xf numFmtId="0" fontId="17" fillId="8" borderId="17" xfId="0" applyFont="1" applyFill="1" applyBorder="1" applyAlignment="1" applyProtection="1">
      <alignment horizontal="left" vertical="center"/>
      <protection locked="0"/>
    </xf>
    <xf numFmtId="0" fontId="17" fillId="8" borderId="26" xfId="0" applyFont="1" applyFill="1" applyBorder="1" applyAlignment="1" applyProtection="1">
      <alignment horizontal="left" vertical="center"/>
      <protection locked="0"/>
    </xf>
    <xf numFmtId="4" fontId="17" fillId="0" borderId="1" xfId="0" applyNumberFormat="1" applyFont="1" applyBorder="1" applyAlignment="1" applyProtection="1">
      <alignment horizontal="center" vertical="center"/>
      <protection locked="0"/>
    </xf>
    <xf numFmtId="0" fontId="16" fillId="3" borderId="0" xfId="0" applyFont="1" applyFill="1" applyProtection="1">
      <protection locked="0"/>
    </xf>
    <xf numFmtId="0" fontId="17" fillId="0" borderId="1" xfId="0" applyFont="1" applyBorder="1" applyProtection="1">
      <protection locked="0"/>
    </xf>
    <xf numFmtId="0" fontId="3" fillId="7" borderId="25" xfId="0" applyFont="1" applyFill="1" applyBorder="1" applyAlignment="1">
      <alignment horizontal="center" vertical="center" wrapText="1"/>
    </xf>
    <xf numFmtId="0" fontId="5" fillId="2" borderId="6" xfId="0" applyFont="1" applyFill="1" applyBorder="1" applyAlignment="1">
      <alignment vertical="center" wrapText="1"/>
    </xf>
    <xf numFmtId="0" fontId="5" fillId="0" borderId="1" xfId="0" applyFont="1" applyBorder="1" applyAlignment="1" applyProtection="1">
      <alignment horizontal="left" vertical="center" wrapText="1"/>
      <protection locked="0"/>
    </xf>
    <xf numFmtId="0" fontId="5" fillId="5" borderId="1" xfId="0" applyFont="1" applyFill="1" applyBorder="1" applyAlignment="1" applyProtection="1">
      <alignment horizontal="left" vertical="center" wrapText="1"/>
      <protection locked="0"/>
    </xf>
    <xf numFmtId="0" fontId="5" fillId="8" borderId="16" xfId="0" applyFont="1" applyFill="1" applyBorder="1" applyAlignment="1">
      <alignment horizontal="left" vertical="center" wrapText="1"/>
    </xf>
    <xf numFmtId="0" fontId="5" fillId="8" borderId="17" xfId="0" applyFont="1" applyFill="1" applyBorder="1" applyAlignment="1">
      <alignment horizontal="left" vertical="center" wrapText="1"/>
    </xf>
    <xf numFmtId="0" fontId="5" fillId="8" borderId="26" xfId="0" applyFont="1" applyFill="1" applyBorder="1" applyAlignment="1">
      <alignment horizontal="left" vertical="center" wrapText="1"/>
    </xf>
    <xf numFmtId="165" fontId="9" fillId="3" borderId="6" xfId="0" applyNumberFormat="1" applyFont="1" applyFill="1" applyBorder="1"/>
    <xf numFmtId="2" fontId="9" fillId="3" borderId="4" xfId="0" applyNumberFormat="1" applyFont="1" applyFill="1" applyBorder="1"/>
    <xf numFmtId="4" fontId="5" fillId="0" borderId="0" xfId="0" applyNumberFormat="1" applyFont="1"/>
    <xf numFmtId="4" fontId="5" fillId="2" borderId="3" xfId="0" applyNumberFormat="1" applyFont="1" applyFill="1" applyBorder="1" applyAlignment="1">
      <alignment vertical="center" wrapText="1"/>
    </xf>
    <xf numFmtId="4" fontId="9" fillId="0" borderId="0" xfId="0" applyNumberFormat="1" applyFont="1"/>
    <xf numFmtId="4" fontId="5" fillId="2" borderId="3" xfId="0" applyNumberFormat="1" applyFont="1" applyFill="1" applyBorder="1" applyAlignment="1">
      <alignment horizontal="left" wrapText="1"/>
    </xf>
    <xf numFmtId="0" fontId="3" fillId="5" borderId="1" xfId="0" applyFont="1" applyFill="1" applyBorder="1" applyAlignment="1">
      <alignment horizontal="left" vertical="center" wrapText="1"/>
    </xf>
    <xf numFmtId="0" fontId="5" fillId="0" borderId="0" xfId="0" applyFont="1" applyAlignment="1">
      <alignment vertical="center" wrapText="1"/>
    </xf>
    <xf numFmtId="0" fontId="9" fillId="0" borderId="0" xfId="0" applyFont="1" applyAlignment="1">
      <alignment vertical="center" wrapText="1"/>
    </xf>
    <xf numFmtId="0" fontId="5" fillId="2" borderId="1" xfId="0" applyFont="1" applyFill="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2" borderId="1" xfId="0" applyFont="1" applyFill="1" applyBorder="1" applyAlignment="1">
      <alignment vertical="center" wrapText="1"/>
    </xf>
    <xf numFmtId="0" fontId="5" fillId="4" borderId="1" xfId="0" applyFont="1" applyFill="1" applyBorder="1" applyAlignment="1" applyProtection="1">
      <alignment vertical="center" wrapText="1"/>
      <protection locked="0"/>
    </xf>
    <xf numFmtId="0" fontId="5" fillId="4" borderId="1" xfId="0" applyFont="1" applyFill="1" applyBorder="1" applyAlignment="1">
      <alignment vertical="center" wrapText="1"/>
    </xf>
    <xf numFmtId="0" fontId="9" fillId="5" borderId="1" xfId="0" applyFont="1" applyFill="1" applyBorder="1" applyAlignment="1">
      <alignment vertical="center" wrapText="1"/>
    </xf>
    <xf numFmtId="0" fontId="9" fillId="0" borderId="0" xfId="0" applyFont="1" applyAlignment="1">
      <alignment horizontal="center" wrapText="1"/>
    </xf>
    <xf numFmtId="0" fontId="9" fillId="0" borderId="0" xfId="0" applyFont="1" applyAlignment="1">
      <alignment vertical="center"/>
    </xf>
    <xf numFmtId="0" fontId="5" fillId="2" borderId="1" xfId="0" applyFont="1" applyFill="1" applyBorder="1" applyAlignment="1">
      <alignment vertical="center"/>
    </xf>
    <xf numFmtId="0" fontId="5" fillId="4" borderId="1" xfId="0" applyFont="1" applyFill="1" applyBorder="1" applyAlignment="1">
      <alignment vertical="center"/>
    </xf>
    <xf numFmtId="0" fontId="3" fillId="5" borderId="1" xfId="0" applyFont="1" applyFill="1" applyBorder="1" applyAlignment="1">
      <alignment horizontal="left" wrapText="1"/>
    </xf>
    <xf numFmtId="0" fontId="3" fillId="5" borderId="1" xfId="0" applyFont="1" applyFill="1" applyBorder="1" applyAlignment="1">
      <alignment horizontal="left"/>
    </xf>
    <xf numFmtId="0" fontId="3" fillId="5" borderId="1" xfId="0" applyFont="1" applyFill="1" applyBorder="1" applyAlignment="1">
      <alignment horizontal="left" vertical="center"/>
    </xf>
    <xf numFmtId="0" fontId="5" fillId="0" borderId="8"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2" fontId="5" fillId="0" borderId="9" xfId="0" applyNumberFormat="1" applyFont="1" applyBorder="1" applyAlignment="1" applyProtection="1">
      <alignment vertical="center"/>
      <protection locked="0"/>
    </xf>
    <xf numFmtId="4" fontId="5" fillId="0" borderId="11" xfId="0" applyNumberFormat="1" applyFont="1" applyBorder="1" applyAlignment="1" applyProtection="1">
      <alignment vertical="center"/>
      <protection locked="0"/>
    </xf>
    <xf numFmtId="4" fontId="5" fillId="0" borderId="8" xfId="0" applyNumberFormat="1" applyFont="1" applyBorder="1" applyAlignment="1" applyProtection="1">
      <alignment vertical="center"/>
      <protection locked="0"/>
    </xf>
    <xf numFmtId="2" fontId="5" fillId="0" borderId="15" xfId="0" applyNumberFormat="1" applyFont="1" applyBorder="1" applyAlignment="1" applyProtection="1">
      <alignment vertical="center"/>
      <protection locked="0"/>
    </xf>
    <xf numFmtId="165" fontId="5" fillId="0" borderId="22" xfId="0" applyNumberFormat="1" applyFont="1" applyBorder="1" applyAlignment="1">
      <alignment vertical="center"/>
    </xf>
    <xf numFmtId="14" fontId="5" fillId="0" borderId="1" xfId="0" applyNumberFormat="1" applyFont="1" applyBorder="1" applyAlignment="1" applyProtection="1">
      <alignment vertical="center"/>
      <protection locked="0"/>
    </xf>
    <xf numFmtId="2" fontId="5" fillId="0" borderId="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2" fontId="5" fillId="0" borderId="16" xfId="0" applyNumberFormat="1" applyFont="1" applyBorder="1" applyAlignment="1" applyProtection="1">
      <alignment vertical="center"/>
      <protection locked="0"/>
    </xf>
    <xf numFmtId="14" fontId="5" fillId="0" borderId="5" xfId="0" applyNumberFormat="1" applyFont="1" applyBorder="1" applyAlignment="1" applyProtection="1">
      <alignment vertical="center"/>
      <protection locked="0"/>
    </xf>
    <xf numFmtId="2" fontId="5" fillId="0" borderId="5" xfId="0" applyNumberFormat="1" applyFont="1" applyBorder="1" applyAlignment="1" applyProtection="1">
      <alignment vertical="center"/>
      <protection locked="0"/>
    </xf>
    <xf numFmtId="4" fontId="15" fillId="0" borderId="14" xfId="0" applyNumberFormat="1" applyFont="1" applyBorder="1" applyAlignment="1" applyProtection="1">
      <alignment vertical="center"/>
      <protection locked="0"/>
    </xf>
    <xf numFmtId="14" fontId="5" fillId="0" borderId="1" xfId="0" applyNumberFormat="1" applyFont="1" applyBorder="1" applyAlignment="1" applyProtection="1">
      <alignment horizontal="right" vertical="center"/>
      <protection locked="0"/>
    </xf>
    <xf numFmtId="0" fontId="5" fillId="0" borderId="22"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14" fontId="5" fillId="0" borderId="13" xfId="0" applyNumberFormat="1" applyFont="1" applyBorder="1" applyAlignment="1" applyProtection="1">
      <alignment vertical="center"/>
      <protection locked="0"/>
    </xf>
    <xf numFmtId="4" fontId="5" fillId="0" borderId="13" xfId="0" applyNumberFormat="1" applyFont="1" applyBorder="1" applyAlignment="1" applyProtection="1">
      <alignment vertical="center"/>
      <protection locked="0"/>
    </xf>
    <xf numFmtId="4" fontId="5" fillId="0" borderId="29" xfId="0" applyNumberFormat="1" applyFont="1" applyBorder="1" applyAlignment="1" applyProtection="1">
      <alignment vertical="center"/>
      <protection locked="0"/>
    </xf>
    <xf numFmtId="4" fontId="5" fillId="0" borderId="1" xfId="0" applyNumberFormat="1" applyFont="1" applyBorder="1" applyAlignment="1" applyProtection="1">
      <alignment vertical="center"/>
      <protection locked="0"/>
    </xf>
    <xf numFmtId="4" fontId="5" fillId="0" borderId="14" xfId="0" applyNumberFormat="1" applyFont="1" applyBorder="1" applyAlignment="1" applyProtection="1">
      <alignment vertical="center"/>
      <protection locked="0"/>
    </xf>
    <xf numFmtId="4" fontId="5" fillId="0" borderId="26" xfId="0" applyNumberFormat="1" applyFont="1" applyBorder="1" applyAlignment="1" applyProtection="1">
      <alignment vertical="center" wrapText="1"/>
      <protection locked="0"/>
    </xf>
    <xf numFmtId="4" fontId="5" fillId="0" borderId="21" xfId="0" applyNumberFormat="1" applyFont="1" applyBorder="1" applyAlignment="1" applyProtection="1">
      <alignment vertical="center"/>
      <protection locked="0"/>
    </xf>
    <xf numFmtId="0" fontId="9" fillId="2" borderId="1" xfId="0" applyFont="1" applyFill="1" applyBorder="1" applyAlignment="1">
      <alignment vertical="center" wrapText="1"/>
    </xf>
    <xf numFmtId="4" fontId="9" fillId="2" borderId="1" xfId="0" applyNumberFormat="1" applyFont="1" applyFill="1" applyBorder="1" applyAlignment="1">
      <alignment horizontal="right" vertical="center"/>
    </xf>
    <xf numFmtId="0" fontId="9" fillId="4" borderId="1" xfId="0" applyFont="1" applyFill="1" applyBorder="1" applyAlignment="1">
      <alignment vertical="center" wrapText="1"/>
    </xf>
    <xf numFmtId="4" fontId="9" fillId="4" borderId="1" xfId="0" applyNumberFormat="1" applyFont="1" applyFill="1" applyBorder="1" applyAlignment="1">
      <alignment horizontal="right" vertical="center"/>
    </xf>
    <xf numFmtId="4" fontId="5" fillId="0" borderId="37" xfId="0" applyNumberFormat="1" applyFont="1" applyBorder="1" applyAlignment="1" applyProtection="1">
      <alignment vertical="center"/>
      <protection locked="0"/>
    </xf>
    <xf numFmtId="4" fontId="9" fillId="2" borderId="19" xfId="0" applyNumberFormat="1" applyFont="1" applyFill="1" applyBorder="1" applyAlignment="1">
      <alignment horizontal="right" vertical="center"/>
    </xf>
    <xf numFmtId="4" fontId="9" fillId="0" borderId="33" xfId="0" applyNumberFormat="1" applyFont="1" applyBorder="1" applyAlignment="1">
      <alignment horizontal="center" vertical="center"/>
    </xf>
    <xf numFmtId="4" fontId="9" fillId="5" borderId="1" xfId="0" applyNumberFormat="1" applyFont="1" applyFill="1" applyBorder="1" applyAlignment="1">
      <alignment vertical="center"/>
    </xf>
    <xf numFmtId="1" fontId="14" fillId="0" borderId="1" xfId="0" applyNumberFormat="1" applyFont="1" applyBorder="1" applyAlignment="1" applyProtection="1">
      <alignment vertical="center"/>
      <protection locked="0"/>
    </xf>
    <xf numFmtId="164" fontId="9" fillId="5" borderId="1" xfId="0" applyNumberFormat="1" applyFont="1" applyFill="1" applyBorder="1" applyAlignment="1">
      <alignment horizontal="center" vertical="center"/>
    </xf>
    <xf numFmtId="0" fontId="5" fillId="3" borderId="6" xfId="0" applyFont="1" applyFill="1" applyBorder="1" applyAlignment="1">
      <alignment vertical="center" wrapText="1"/>
    </xf>
    <xf numFmtId="0" fontId="5" fillId="3" borderId="4" xfId="0" applyFont="1" applyFill="1" applyBorder="1" applyAlignment="1">
      <alignment vertical="center" wrapText="1"/>
    </xf>
    <xf numFmtId="4" fontId="9" fillId="0" borderId="0" xfId="0" applyNumberFormat="1" applyFont="1" applyAlignment="1">
      <alignment horizontal="center" vertical="center"/>
    </xf>
    <xf numFmtId="0" fontId="5" fillId="2" borderId="36" xfId="0" applyFont="1" applyFill="1" applyBorder="1" applyAlignment="1">
      <alignment horizontal="left" vertical="center" wrapText="1"/>
    </xf>
    <xf numFmtId="0" fontId="5" fillId="2" borderId="36" xfId="0" applyFont="1" applyFill="1" applyBorder="1" applyAlignment="1">
      <alignment vertical="center" wrapText="1"/>
    </xf>
    <xf numFmtId="14" fontId="5" fillId="0" borderId="9" xfId="0" applyNumberFormat="1" applyFont="1" applyBorder="1" applyAlignment="1" applyProtection="1">
      <alignment vertical="center"/>
      <protection locked="0"/>
    </xf>
    <xf numFmtId="1" fontId="5" fillId="5" borderId="1" xfId="0" applyNumberFormat="1" applyFont="1" applyFill="1" applyBorder="1" applyAlignment="1" applyProtection="1">
      <alignment horizontal="left" vertical="center" wrapText="1"/>
      <protection locked="0"/>
    </xf>
    <xf numFmtId="14" fontId="5" fillId="0" borderId="13" xfId="0" applyNumberFormat="1" applyFont="1" applyBorder="1" applyAlignment="1" applyProtection="1">
      <alignment vertical="center" wrapText="1"/>
      <protection locked="0"/>
    </xf>
    <xf numFmtId="4" fontId="5" fillId="0" borderId="38" xfId="0" applyNumberFormat="1" applyFont="1" applyBorder="1" applyAlignment="1" applyProtection="1">
      <alignment vertical="center" wrapText="1"/>
      <protection locked="0"/>
    </xf>
    <xf numFmtId="4" fontId="5" fillId="0" borderId="22" xfId="0" applyNumberFormat="1" applyFont="1" applyBorder="1" applyAlignment="1">
      <alignment vertical="center"/>
    </xf>
    <xf numFmtId="0" fontId="7"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17" fillId="8" borderId="16" xfId="0" applyFont="1" applyFill="1" applyBorder="1" applyAlignment="1" applyProtection="1">
      <alignment horizontal="left" vertical="center"/>
      <protection locked="0"/>
    </xf>
    <xf numFmtId="0" fontId="17" fillId="8" borderId="17" xfId="0" applyFont="1" applyFill="1" applyBorder="1" applyAlignment="1" applyProtection="1">
      <alignment horizontal="left" vertical="center"/>
      <protection locked="0"/>
    </xf>
    <xf numFmtId="0" fontId="17" fillId="8" borderId="26" xfId="0" applyFont="1" applyFill="1" applyBorder="1" applyAlignment="1" applyProtection="1">
      <alignment horizontal="left" vertical="center"/>
      <protection locked="0"/>
    </xf>
    <xf numFmtId="2" fontId="16" fillId="9" borderId="28" xfId="0" applyNumberFormat="1" applyFont="1" applyFill="1" applyBorder="1" applyAlignment="1">
      <alignment horizontal="center" vertical="center" wrapText="1"/>
    </xf>
    <xf numFmtId="2" fontId="16" fillId="9" borderId="25" xfId="0" applyNumberFormat="1" applyFont="1" applyFill="1" applyBorder="1" applyAlignment="1">
      <alignment horizontal="center" vertical="center" wrapText="1"/>
    </xf>
    <xf numFmtId="2" fontId="16" fillId="9" borderId="13" xfId="0" applyNumberFormat="1" applyFont="1" applyFill="1" applyBorder="1" applyAlignment="1">
      <alignment horizontal="center" vertical="center" wrapText="1"/>
    </xf>
    <xf numFmtId="0" fontId="16" fillId="0" borderId="0" xfId="0" applyFont="1" applyAlignment="1">
      <alignment horizontal="center"/>
    </xf>
    <xf numFmtId="0" fontId="16" fillId="0" borderId="27" xfId="0" applyFont="1" applyBorder="1" applyAlignment="1">
      <alignment horizontal="center"/>
    </xf>
    <xf numFmtId="0" fontId="16" fillId="0" borderId="0" xfId="0" applyFont="1" applyAlignment="1" applyProtection="1">
      <alignment horizontal="center"/>
      <protection locked="0"/>
    </xf>
    <xf numFmtId="0" fontId="16" fillId="9" borderId="1" xfId="0" applyFont="1" applyFill="1" applyBorder="1" applyAlignment="1">
      <alignment horizontal="center" vertical="center"/>
    </xf>
    <xf numFmtId="0" fontId="16" fillId="0" borderId="0" xfId="0" applyFont="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16" fillId="7" borderId="28" xfId="0" applyFont="1" applyFill="1" applyBorder="1" applyAlignment="1">
      <alignment horizontal="center" vertical="center" wrapText="1"/>
    </xf>
    <xf numFmtId="0" fontId="16" fillId="7" borderId="25"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0" fillId="0" borderId="17" xfId="0" applyBorder="1" applyAlignment="1">
      <alignment horizontal="left" vertical="center" wrapText="1"/>
    </xf>
    <xf numFmtId="0" fontId="0" fillId="0" borderId="26" xfId="0" applyBorder="1" applyAlignment="1">
      <alignment horizontal="left" vertical="center" wrapText="1"/>
    </xf>
    <xf numFmtId="0" fontId="3" fillId="9" borderId="1" xfId="0" applyFont="1" applyFill="1" applyBorder="1" applyAlignment="1">
      <alignment horizontal="center" vertical="center"/>
    </xf>
    <xf numFmtId="0" fontId="3" fillId="7" borderId="28" xfId="0" applyFont="1" applyFill="1" applyBorder="1" applyAlignment="1">
      <alignment horizontal="center" vertical="center" wrapText="1"/>
    </xf>
    <xf numFmtId="0" fontId="3" fillId="7" borderId="25" xfId="0" applyFont="1" applyFill="1" applyBorder="1" applyAlignment="1">
      <alignment horizontal="center" vertical="center" wrapText="1"/>
    </xf>
    <xf numFmtId="0" fontId="3" fillId="7" borderId="13" xfId="0" applyFont="1" applyFill="1" applyBorder="1" applyAlignment="1">
      <alignment horizontal="center" vertical="center" wrapText="1"/>
    </xf>
    <xf numFmtId="2" fontId="3" fillId="9" borderId="28" xfId="0" applyNumberFormat="1" applyFont="1" applyFill="1" applyBorder="1" applyAlignment="1">
      <alignment horizontal="center" vertical="center" wrapText="1"/>
    </xf>
    <xf numFmtId="2" fontId="3" fillId="9" borderId="25" xfId="0" applyNumberFormat="1" applyFont="1" applyFill="1" applyBorder="1" applyAlignment="1">
      <alignment horizontal="center" vertical="center" wrapText="1"/>
    </xf>
    <xf numFmtId="2" fontId="3" fillId="9" borderId="13" xfId="0" applyNumberFormat="1" applyFont="1" applyFill="1" applyBorder="1" applyAlignment="1">
      <alignment horizontal="center" vertical="center" wrapText="1"/>
    </xf>
    <xf numFmtId="0" fontId="9" fillId="0" borderId="0" xfId="0" applyFont="1" applyAlignment="1">
      <alignment horizontal="center"/>
    </xf>
    <xf numFmtId="0" fontId="9" fillId="0" borderId="27" xfId="0" applyFont="1" applyBorder="1" applyAlignment="1">
      <alignment horizontal="center"/>
    </xf>
    <xf numFmtId="0" fontId="5" fillId="8" borderId="16" xfId="0" applyFont="1" applyFill="1" applyBorder="1" applyAlignment="1" applyProtection="1">
      <alignment horizontal="left" vertical="center" wrapText="1"/>
      <protection locked="0"/>
    </xf>
    <xf numFmtId="0" fontId="5" fillId="8" borderId="17" xfId="0" applyFont="1" applyFill="1" applyBorder="1" applyAlignment="1" applyProtection="1">
      <alignment horizontal="left" vertical="center" wrapText="1"/>
      <protection locked="0"/>
    </xf>
    <xf numFmtId="0" fontId="5" fillId="8" borderId="26" xfId="0" applyFont="1" applyFill="1" applyBorder="1" applyAlignment="1" applyProtection="1">
      <alignment horizontal="left" vertical="center" wrapText="1"/>
      <protection locked="0"/>
    </xf>
    <xf numFmtId="0" fontId="5" fillId="8" borderId="16" xfId="0" applyFont="1" applyFill="1" applyBorder="1" applyAlignment="1" applyProtection="1">
      <alignment horizontal="left" vertical="center"/>
      <protection locked="0"/>
    </xf>
    <xf numFmtId="0" fontId="5" fillId="8" borderId="17" xfId="0" applyFont="1" applyFill="1" applyBorder="1" applyAlignment="1" applyProtection="1">
      <alignment horizontal="left" vertical="center"/>
      <protection locked="0"/>
    </xf>
    <xf numFmtId="0" fontId="5" fillId="8" borderId="26" xfId="0" applyFont="1" applyFill="1" applyBorder="1" applyAlignment="1" applyProtection="1">
      <alignment horizontal="left" vertical="center"/>
      <protection locked="0"/>
    </xf>
    <xf numFmtId="0" fontId="9" fillId="0" borderId="33" xfId="0" applyFont="1" applyBorder="1" applyAlignment="1">
      <alignment horizontal="center"/>
    </xf>
    <xf numFmtId="165" fontId="5" fillId="0" borderId="0" xfId="0" applyNumberFormat="1" applyFont="1" applyAlignment="1">
      <alignment horizontal="center"/>
    </xf>
    <xf numFmtId="2" fontId="5" fillId="0" borderId="33" xfId="0" applyNumberFormat="1" applyFont="1" applyBorder="1" applyAlignment="1">
      <alignment horizontal="center"/>
    </xf>
    <xf numFmtId="0" fontId="9" fillId="3" borderId="30" xfId="0" applyFont="1" applyFill="1" applyBorder="1" applyAlignment="1">
      <alignment horizontal="center"/>
    </xf>
    <xf numFmtId="0" fontId="9" fillId="3" borderId="32" xfId="0" applyFont="1" applyFill="1" applyBorder="1" applyAlignment="1">
      <alignment horizontal="center"/>
    </xf>
    <xf numFmtId="0" fontId="9" fillId="3" borderId="6" xfId="0" applyFont="1" applyFill="1" applyBorder="1" applyAlignment="1">
      <alignment horizontal="center"/>
    </xf>
    <xf numFmtId="0" fontId="9" fillId="3" borderId="4" xfId="0" applyFont="1" applyFill="1" applyBorder="1" applyAlignment="1">
      <alignment horizontal="center"/>
    </xf>
    <xf numFmtId="0" fontId="5" fillId="2" borderId="34" xfId="0" applyFont="1" applyFill="1" applyBorder="1" applyAlignment="1">
      <alignment vertical="center" wrapText="1"/>
    </xf>
    <xf numFmtId="0" fontId="0" fillId="0" borderId="2" xfId="0" applyBorder="1" applyAlignment="1">
      <alignment vertical="center" wrapText="1"/>
    </xf>
    <xf numFmtId="0" fontId="0" fillId="0" borderId="35" xfId="0" applyBorder="1" applyAlignment="1">
      <alignment vertical="center" wrapText="1"/>
    </xf>
    <xf numFmtId="0" fontId="9" fillId="7" borderId="34"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35" xfId="0" applyFont="1" applyFill="1" applyBorder="1" applyAlignment="1">
      <alignment horizontal="center" vertical="center" wrapText="1"/>
    </xf>
    <xf numFmtId="0" fontId="0" fillId="0" borderId="39" xfId="0" applyBorder="1" applyAlignment="1">
      <alignment vertical="center" wrapText="1"/>
    </xf>
    <xf numFmtId="0" fontId="9" fillId="3" borderId="31" xfId="0" applyFont="1" applyFill="1" applyBorder="1" applyAlignment="1">
      <alignment horizontal="center"/>
    </xf>
    <xf numFmtId="0" fontId="3" fillId="7" borderId="28" xfId="0" applyFont="1" applyFill="1" applyBorder="1" applyAlignment="1">
      <alignment horizontal="center" vertical="center"/>
    </xf>
    <xf numFmtId="0" fontId="3" fillId="7" borderId="25" xfId="0" applyFont="1" applyFill="1" applyBorder="1" applyAlignment="1">
      <alignment horizontal="center" vertical="center"/>
    </xf>
    <xf numFmtId="0" fontId="9" fillId="0" borderId="0" xfId="0" applyFont="1" applyAlignment="1">
      <alignment horizontal="center" vertical="center"/>
    </xf>
    <xf numFmtId="0" fontId="5" fillId="8" borderId="1" xfId="0" applyFont="1" applyFill="1" applyBorder="1" applyAlignment="1">
      <alignment horizontal="left" vertical="center" wrapText="1"/>
    </xf>
    <xf numFmtId="0" fontId="5" fillId="8" borderId="1" xfId="0" applyFont="1" applyFill="1" applyBorder="1" applyAlignment="1">
      <alignment horizontal="left" vertical="center"/>
    </xf>
    <xf numFmtId="0" fontId="9" fillId="0" borderId="0" xfId="0" applyFont="1" applyAlignment="1" applyProtection="1">
      <alignment horizontal="center"/>
      <protection locked="0"/>
    </xf>
    <xf numFmtId="0" fontId="9" fillId="0" borderId="27" xfId="0" applyFont="1" applyBorder="1" applyAlignment="1" applyProtection="1">
      <alignment horizontal="center"/>
      <protection locked="0"/>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26" xfId="0" applyFont="1" applyBorder="1" applyAlignment="1">
      <alignment horizontal="left" vertical="center"/>
    </xf>
    <xf numFmtId="0" fontId="17" fillId="8" borderId="16" xfId="0" applyFont="1" applyFill="1" applyBorder="1" applyAlignment="1">
      <alignment horizontal="left" vertical="center"/>
    </xf>
    <xf numFmtId="0" fontId="17" fillId="8" borderId="17" xfId="0" applyFont="1" applyFill="1" applyBorder="1" applyAlignment="1">
      <alignment horizontal="left" vertical="center"/>
    </xf>
    <xf numFmtId="0" fontId="17" fillId="8" borderId="26" xfId="0" applyFont="1" applyFill="1" applyBorder="1" applyAlignment="1">
      <alignment horizontal="left" vertical="center"/>
    </xf>
    <xf numFmtId="0" fontId="5" fillId="8" borderId="16" xfId="0" applyFont="1" applyFill="1" applyBorder="1" applyAlignment="1">
      <alignment horizontal="left" vertical="center" wrapText="1"/>
    </xf>
    <xf numFmtId="0" fontId="5" fillId="8" borderId="17" xfId="0" applyFont="1" applyFill="1" applyBorder="1" applyAlignment="1">
      <alignment horizontal="left" vertical="center" wrapText="1"/>
    </xf>
    <xf numFmtId="0" fontId="5" fillId="8" borderId="26" xfId="0" applyFont="1" applyFill="1" applyBorder="1" applyAlignment="1">
      <alignment horizontal="left" vertical="center" wrapText="1"/>
    </xf>
    <xf numFmtId="0" fontId="9" fillId="0" borderId="27" xfId="0" applyFont="1" applyBorder="1" applyAlignment="1">
      <alignment horizontal="center" vertical="center"/>
    </xf>
    <xf numFmtId="2" fontId="5" fillId="0" borderId="0" xfId="0" applyNumberFormat="1" applyFont="1" applyAlignment="1">
      <alignment horizontal="center"/>
    </xf>
  </cellXfs>
  <cellStyles count="1">
    <cellStyle name="Standard" xfId="0" builtinId="0"/>
  </cellStyles>
  <dxfs count="4">
    <dxf>
      <fill>
        <patternFill>
          <bgColor rgb="FF7030A0"/>
        </patternFill>
      </fill>
    </dxf>
    <dxf>
      <fill>
        <patternFill>
          <bgColor rgb="FFFFFF00"/>
        </patternFill>
      </fill>
    </dxf>
    <dxf>
      <fill>
        <patternFill>
          <bgColor rgb="FF7030A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6" tint="0.59999389629810485"/>
    <pageSetUpPr fitToPage="1"/>
  </sheetPr>
  <dimension ref="A1:I85"/>
  <sheetViews>
    <sheetView tabSelected="1" topLeftCell="A8" workbookViewId="0">
      <selection activeCell="B12" sqref="B12:G12"/>
    </sheetView>
  </sheetViews>
  <sheetFormatPr baseColWidth="10" defaultColWidth="11.453125" defaultRowHeight="14" x14ac:dyDescent="0.3"/>
  <cols>
    <col min="1" max="1" width="18" style="4" customWidth="1"/>
    <col min="2" max="2" width="35.81640625" style="4" customWidth="1"/>
    <col min="3" max="3" width="12.81640625" style="4" bestFit="1" customWidth="1"/>
    <col min="4" max="5" width="12.81640625" style="4" customWidth="1"/>
    <col min="6" max="6" width="12.81640625" style="29" customWidth="1"/>
    <col min="7" max="7" width="55.7265625" style="10" customWidth="1"/>
    <col min="8" max="8" width="11.453125" style="4" customWidth="1"/>
    <col min="9" max="16384" width="11.453125" style="4"/>
  </cols>
  <sheetData>
    <row r="1" spans="1:7" x14ac:dyDescent="0.3">
      <c r="A1" s="131" t="s">
        <v>69</v>
      </c>
      <c r="B1" s="198" t="s">
        <v>104</v>
      </c>
      <c r="C1" s="198"/>
      <c r="D1" s="198"/>
      <c r="E1" s="198"/>
      <c r="F1" s="198"/>
      <c r="G1" s="198"/>
    </row>
    <row r="2" spans="1:7" ht="44.25" customHeight="1" x14ac:dyDescent="0.3">
      <c r="A2" s="118" t="s">
        <v>59</v>
      </c>
      <c r="B2" s="199" t="s">
        <v>135</v>
      </c>
      <c r="C2" s="180"/>
      <c r="D2" s="180"/>
      <c r="E2" s="180"/>
      <c r="F2" s="180"/>
      <c r="G2" s="181"/>
    </row>
    <row r="3" spans="1:7" ht="15" customHeight="1" x14ac:dyDescent="0.3">
      <c r="A3" s="131" t="s">
        <v>44</v>
      </c>
      <c r="B3" s="199" t="str">
        <f>"Hier ist anzuführen, in welches Vorhaben/Projekt die Förderung fließen soll (z.B: Gesamttätigkeit "&amp; C20 &amp;", Bildungstätigkeit, Beratungstätigkeit, Projekt xxx)."</f>
        <v>Hier ist anzuführen, in welches Vorhaben/Projekt die Förderung fließen soll (z.B: Gesamttätigkeit 2026, Bildungstätigkeit, Beratungstätigkeit, Projekt xxx).</v>
      </c>
      <c r="C3" s="180"/>
      <c r="D3" s="180"/>
      <c r="E3" s="180"/>
      <c r="F3" s="180"/>
      <c r="G3" s="181"/>
    </row>
    <row r="4" spans="1:7" x14ac:dyDescent="0.3">
      <c r="A4" s="132" t="s">
        <v>45</v>
      </c>
      <c r="B4" s="198" t="str">
        <f>"Nachvollziehbare Begründungen sind in jenen Ausgaben- und Einnahmenfeldern anzuführen, in denen die Abweichung zum Plan "&amp; C20 &amp;" über 2% UND EUR 1.000,-- liegt."</f>
        <v>Nachvollziehbare Begründungen sind in jenen Ausgaben- und Einnahmenfeldern anzuführen, in denen die Abweichung zum Plan 2026 über 2% UND EUR 1.000,-- liegt.</v>
      </c>
      <c r="C4" s="198"/>
      <c r="D4" s="198"/>
      <c r="E4" s="198"/>
      <c r="F4" s="198"/>
      <c r="G4" s="198"/>
    </row>
    <row r="5" spans="1:7" ht="39" customHeight="1" x14ac:dyDescent="0.3">
      <c r="A5" s="133" t="s">
        <v>87</v>
      </c>
      <c r="B5" s="198" t="str">
        <f>"Auswahlfeld JA (für dieses Vorhaben wird erstmalig bei MA 13 angesucht) oder Nein (für dieses Vorhaben wird jährlich bei der MA 13 angesucht). Bei Erstansuchen (Auswahl: Ja) müssen die Spalten ""Ist "&amp;C20-2&amp;""", ""Plan/Ist "&amp;C20-1&amp;""" im Finanzplan, sowie die Spalten """&amp;C20-1&amp;"(Vorjahr)"", ""Vergleich "&amp;C20-1&amp;"/"&amp;C20&amp;""" in der Personalübersicht (Fp) und die Spalte ""Ist "&amp;C20-1&amp;""" im Finanzbericht nicht befüllt werden. Als Abweichungsbegründung ist Erstansuchen anzugeben."</f>
        <v>Auswahlfeld JA (für dieses Vorhaben wird erstmalig bei MA 13 angesucht) oder Nein (für dieses Vorhaben wird jährlich bei der MA 13 angesucht). Bei Erstansuchen (Auswahl: Ja) müssen die Spalten "Ist 2024", "Plan/Ist 2025" im Finanzplan, sowie die Spalten "2025(Vorjahr)", "Vergleich 2025/2026" in der Personalübersicht (Fp) und die Spalte "Ist 2025" im Finanzbericht nicht befüllt werden. Als Abweichungsbegründung ist Erstansuchen anzugeben.</v>
      </c>
      <c r="C5" s="198"/>
      <c r="D5" s="198"/>
      <c r="E5" s="198"/>
      <c r="F5" s="198"/>
      <c r="G5" s="198"/>
    </row>
    <row r="6" spans="1:7" ht="12.65" customHeight="1" x14ac:dyDescent="0.3">
      <c r="A6" s="132" t="s">
        <v>114</v>
      </c>
      <c r="B6" s="199" t="s">
        <v>101</v>
      </c>
      <c r="C6" s="180"/>
      <c r="D6" s="180"/>
      <c r="E6" s="180"/>
      <c r="F6" s="180"/>
      <c r="G6" s="181"/>
    </row>
    <row r="7" spans="1:7" x14ac:dyDescent="0.3">
      <c r="A7" s="132" t="s">
        <v>46</v>
      </c>
      <c r="B7" s="198" t="s">
        <v>47</v>
      </c>
      <c r="C7" s="198"/>
      <c r="D7" s="198"/>
      <c r="E7" s="198"/>
      <c r="F7" s="198"/>
      <c r="G7" s="198"/>
    </row>
    <row r="8" spans="1:7" ht="35.25" customHeight="1" x14ac:dyDescent="0.3">
      <c r="A8" s="197" t="s">
        <v>48</v>
      </c>
      <c r="B8" s="198" t="s">
        <v>119</v>
      </c>
      <c r="C8" s="198"/>
      <c r="D8" s="198"/>
      <c r="E8" s="198"/>
      <c r="F8" s="198"/>
      <c r="G8" s="198"/>
    </row>
    <row r="9" spans="1:7" x14ac:dyDescent="0.3">
      <c r="A9" s="197"/>
      <c r="B9" s="197" t="s">
        <v>49</v>
      </c>
      <c r="C9" s="199" t="s">
        <v>92</v>
      </c>
      <c r="D9" s="180"/>
      <c r="E9" s="180"/>
      <c r="F9" s="180"/>
      <c r="G9" s="181"/>
    </row>
    <row r="10" spans="1:7" x14ac:dyDescent="0.3">
      <c r="A10" s="197"/>
      <c r="B10" s="197"/>
      <c r="C10" s="199" t="s">
        <v>120</v>
      </c>
      <c r="D10" s="180"/>
      <c r="E10" s="180"/>
      <c r="F10" s="180"/>
      <c r="G10" s="181"/>
    </row>
    <row r="11" spans="1:7" ht="45" customHeight="1" x14ac:dyDescent="0.3">
      <c r="A11" s="133" t="s">
        <v>50</v>
      </c>
      <c r="B11" s="198" t="s">
        <v>121</v>
      </c>
      <c r="C11" s="198"/>
      <c r="D11" s="198"/>
      <c r="E11" s="198"/>
      <c r="F11" s="198"/>
      <c r="G11" s="198"/>
    </row>
    <row r="12" spans="1:7" ht="35.25" customHeight="1" x14ac:dyDescent="0.3">
      <c r="A12" s="133" t="s">
        <v>51</v>
      </c>
      <c r="B12" s="199" t="str">
        <f>"Die Personalkosten Plan "&amp; C20 &amp;" und Vorjahreszahlen werden aus der Personalübersicht (Fp) übernommen. Die Personalkosten Ist "&amp; C20-2 &amp;" müssen im Finanzplan eingegeben werden.
Die detaillierten Personalkosten Ist "&amp; C20 &amp;" sind in der Personalübersicht (Fb) vollständig auszufüllen."</f>
        <v>Die Personalkosten Plan 2026 und Vorjahreszahlen werden aus der Personalübersicht (Fp) übernommen. Die Personalkosten Ist 2024 müssen im Finanzplan eingegeben werden.
Die detaillierten Personalkosten Ist 2026 sind in der Personalübersicht (Fb) vollständig auszufüllen.</v>
      </c>
      <c r="C12" s="200"/>
      <c r="D12" s="200"/>
      <c r="E12" s="200"/>
      <c r="F12" s="200"/>
      <c r="G12" s="201"/>
    </row>
    <row r="13" spans="1:7" x14ac:dyDescent="0.3">
      <c r="A13" s="133" t="s">
        <v>115</v>
      </c>
      <c r="B13" s="198" t="s">
        <v>94</v>
      </c>
      <c r="C13" s="198"/>
      <c r="D13" s="198"/>
      <c r="E13" s="198"/>
      <c r="F13" s="198"/>
      <c r="G13" s="198"/>
    </row>
    <row r="14" spans="1:7" ht="39.65" customHeight="1" x14ac:dyDescent="0.3">
      <c r="A14" s="133" t="s">
        <v>116</v>
      </c>
      <c r="B14" s="199" t="s">
        <v>134</v>
      </c>
      <c r="C14" s="180"/>
      <c r="D14" s="180"/>
      <c r="E14" s="180"/>
      <c r="F14" s="180"/>
      <c r="G14" s="181"/>
    </row>
    <row r="15" spans="1:7" ht="34.5" customHeight="1" x14ac:dyDescent="0.3">
      <c r="A15" s="118" t="s">
        <v>131</v>
      </c>
      <c r="B15" s="179" t="s">
        <v>122</v>
      </c>
      <c r="C15" s="180"/>
      <c r="D15" s="180"/>
      <c r="E15" s="180"/>
      <c r="F15" s="180"/>
      <c r="G15" s="181"/>
    </row>
    <row r="16" spans="1:7" s="60" customFormat="1" ht="12.5" x14ac:dyDescent="0.25">
      <c r="A16" s="190" t="s">
        <v>63</v>
      </c>
      <c r="B16" s="190"/>
      <c r="C16" s="182" t="s">
        <v>79</v>
      </c>
      <c r="D16" s="183"/>
      <c r="E16" s="183"/>
      <c r="F16" s="183"/>
      <c r="G16" s="184"/>
    </row>
    <row r="17" spans="1:7" s="60" customFormat="1" ht="12.5" x14ac:dyDescent="0.25">
      <c r="A17" s="192" t="s">
        <v>59</v>
      </c>
      <c r="B17" s="193"/>
      <c r="C17" s="182" t="str">
        <f>"Gesamtförderung"</f>
        <v>Gesamtförderung</v>
      </c>
      <c r="D17" s="183"/>
      <c r="E17" s="183"/>
      <c r="F17" s="183"/>
      <c r="G17" s="184"/>
    </row>
    <row r="18" spans="1:7" s="60" customFormat="1" ht="12.5" x14ac:dyDescent="0.25">
      <c r="A18" s="192" t="s">
        <v>44</v>
      </c>
      <c r="B18" s="193"/>
      <c r="C18" s="182" t="str">
        <f>"Bildungstätigkeit "&amp;C20 &amp;""</f>
        <v>Bildungstätigkeit 2026</v>
      </c>
      <c r="D18" s="183"/>
      <c r="E18" s="183"/>
      <c r="F18" s="183"/>
      <c r="G18" s="184"/>
    </row>
    <row r="19" spans="1:7" s="60" customFormat="1" ht="12.5" x14ac:dyDescent="0.25">
      <c r="A19" s="188" t="s">
        <v>87</v>
      </c>
      <c r="B19" s="189" t="s">
        <v>87</v>
      </c>
      <c r="C19" s="99" t="s">
        <v>89</v>
      </c>
      <c r="D19" s="100"/>
      <c r="E19" s="100"/>
      <c r="F19" s="100"/>
      <c r="G19" s="101"/>
    </row>
    <row r="20" spans="1:7" s="60" customFormat="1" ht="12.5" x14ac:dyDescent="0.25">
      <c r="A20" s="188" t="s">
        <v>38</v>
      </c>
      <c r="B20" s="188"/>
      <c r="C20" s="182">
        <v>2026</v>
      </c>
      <c r="D20" s="183"/>
      <c r="E20" s="183"/>
      <c r="F20" s="183"/>
      <c r="G20" s="184"/>
    </row>
    <row r="21" spans="1:7" s="60" customFormat="1" ht="12.5" x14ac:dyDescent="0.25">
      <c r="F21" s="64"/>
      <c r="G21" s="65"/>
    </row>
    <row r="22" spans="1:7" s="60" customFormat="1" ht="25" x14ac:dyDescent="0.25">
      <c r="C22" s="66" t="str">
        <f>"Ist "&amp;C20-2</f>
        <v>Ist 2024</v>
      </c>
      <c r="D22" s="66" t="str">
        <f>IF(ISBLANK(D23),'|'!$B$68,D23&amp;" "&amp;C20-1)</f>
        <v>Auswählen ↓</v>
      </c>
      <c r="E22" s="66" t="str">
        <f>"Plan "&amp;C20</f>
        <v>Plan 2026</v>
      </c>
      <c r="F22" s="66" t="s">
        <v>42</v>
      </c>
      <c r="G22" s="67" t="str">
        <f>"Begründung (wenn Abweichung gegenüber Plan "&amp;D22&amp;" über 2% und EUR 1.000,-- ist)"</f>
        <v>Begründung (wenn Abweichung gegenüber Plan Auswählen ↓ über 2% und EUR 1.000,-- ist)</v>
      </c>
    </row>
    <row r="23" spans="1:7" s="60" customFormat="1" ht="12.5" x14ac:dyDescent="0.25">
      <c r="B23" s="68" t="s">
        <v>14</v>
      </c>
      <c r="D23" s="102"/>
      <c r="F23" s="69"/>
      <c r="G23" s="65"/>
    </row>
    <row r="24" spans="1:7" s="60" customFormat="1" ht="15" customHeight="1" x14ac:dyDescent="0.25">
      <c r="A24" s="194" t="s">
        <v>33</v>
      </c>
      <c r="B24" s="70" t="s">
        <v>0</v>
      </c>
      <c r="C24" s="78">
        <v>6900</v>
      </c>
      <c r="D24" s="78">
        <v>6900</v>
      </c>
      <c r="E24" s="78">
        <v>12000</v>
      </c>
      <c r="F24" s="72">
        <v>73.913043478260875</v>
      </c>
      <c r="G24" s="74" t="s">
        <v>53</v>
      </c>
    </row>
    <row r="25" spans="1:7" s="60" customFormat="1" ht="12.5" x14ac:dyDescent="0.25">
      <c r="A25" s="195"/>
      <c r="B25" s="70" t="s">
        <v>1</v>
      </c>
      <c r="C25" s="78">
        <v>5000</v>
      </c>
      <c r="D25" s="78">
        <v>4700</v>
      </c>
      <c r="E25" s="78">
        <v>5000</v>
      </c>
      <c r="F25" s="72">
        <v>6.3829787234042499</v>
      </c>
      <c r="G25" s="74" t="s">
        <v>54</v>
      </c>
    </row>
    <row r="26" spans="1:7" s="60" customFormat="1" ht="12.5" x14ac:dyDescent="0.25">
      <c r="A26" s="195"/>
      <c r="B26" s="70" t="s">
        <v>2</v>
      </c>
      <c r="C26" s="78">
        <v>1800</v>
      </c>
      <c r="D26" s="78">
        <v>1800</v>
      </c>
      <c r="E26" s="78">
        <v>1900</v>
      </c>
      <c r="F26" s="72">
        <v>5.5555555555555571</v>
      </c>
      <c r="G26" s="74" t="s">
        <v>54</v>
      </c>
    </row>
    <row r="27" spans="1:7" s="60" customFormat="1" ht="12.5" x14ac:dyDescent="0.25">
      <c r="A27" s="195"/>
      <c r="B27" s="70" t="s">
        <v>3</v>
      </c>
      <c r="C27" s="78">
        <v>1600</v>
      </c>
      <c r="D27" s="78">
        <v>1600</v>
      </c>
      <c r="E27" s="78">
        <v>1500</v>
      </c>
      <c r="F27" s="72">
        <v>-6.25</v>
      </c>
      <c r="G27" s="74" t="s">
        <v>54</v>
      </c>
    </row>
    <row r="28" spans="1:7" s="60" customFormat="1" ht="12.5" x14ac:dyDescent="0.25">
      <c r="A28" s="195"/>
      <c r="B28" s="70" t="s">
        <v>39</v>
      </c>
      <c r="C28" s="78">
        <v>50</v>
      </c>
      <c r="D28" s="78">
        <v>40</v>
      </c>
      <c r="E28" s="78">
        <v>50</v>
      </c>
      <c r="F28" s="72">
        <v>25</v>
      </c>
      <c r="G28" s="74" t="s">
        <v>54</v>
      </c>
    </row>
    <row r="29" spans="1:7" s="60" customFormat="1" ht="12.5" x14ac:dyDescent="0.25">
      <c r="A29" s="195"/>
      <c r="B29" s="70" t="s">
        <v>4</v>
      </c>
      <c r="C29" s="78">
        <v>150</v>
      </c>
      <c r="D29" s="78">
        <v>150</v>
      </c>
      <c r="E29" s="78">
        <v>150</v>
      </c>
      <c r="F29" s="72">
        <v>0</v>
      </c>
      <c r="G29" s="74"/>
    </row>
    <row r="30" spans="1:7" s="60" customFormat="1" ht="12.5" x14ac:dyDescent="0.25">
      <c r="A30" s="195"/>
      <c r="B30" s="70" t="s">
        <v>5</v>
      </c>
      <c r="C30" s="78">
        <v>1700</v>
      </c>
      <c r="D30" s="78">
        <v>1700</v>
      </c>
      <c r="E30" s="78">
        <v>1700</v>
      </c>
      <c r="F30" s="72">
        <v>0</v>
      </c>
      <c r="G30" s="74" t="s">
        <v>54</v>
      </c>
    </row>
    <row r="31" spans="1:7" s="60" customFormat="1" ht="12.5" x14ac:dyDescent="0.25">
      <c r="A31" s="195"/>
      <c r="B31" s="70" t="s">
        <v>58</v>
      </c>
      <c r="C31" s="78">
        <v>4500</v>
      </c>
      <c r="D31" s="78">
        <v>4500</v>
      </c>
      <c r="E31" s="78">
        <v>10000</v>
      </c>
      <c r="F31" s="72">
        <v>122.22222222222223</v>
      </c>
      <c r="G31" s="74" t="s">
        <v>55</v>
      </c>
    </row>
    <row r="32" spans="1:7" s="60" customFormat="1" ht="12.5" x14ac:dyDescent="0.25">
      <c r="A32" s="195"/>
      <c r="B32" s="70" t="s">
        <v>6</v>
      </c>
      <c r="C32" s="78">
        <v>500</v>
      </c>
      <c r="D32" s="78">
        <v>500</v>
      </c>
      <c r="E32" s="78">
        <v>500</v>
      </c>
      <c r="F32" s="72">
        <v>0</v>
      </c>
      <c r="G32" s="74" t="s">
        <v>54</v>
      </c>
    </row>
    <row r="33" spans="1:7" s="60" customFormat="1" ht="25" x14ac:dyDescent="0.25">
      <c r="A33" s="195"/>
      <c r="B33" s="75" t="s">
        <v>37</v>
      </c>
      <c r="C33" s="78">
        <v>2200</v>
      </c>
      <c r="D33" s="78">
        <v>2800</v>
      </c>
      <c r="E33" s="78">
        <v>2800</v>
      </c>
      <c r="F33" s="72">
        <v>0</v>
      </c>
      <c r="G33" s="74" t="s">
        <v>54</v>
      </c>
    </row>
    <row r="34" spans="1:7" s="60" customFormat="1" ht="12.5" x14ac:dyDescent="0.25">
      <c r="A34" s="195"/>
      <c r="B34" s="70" t="s">
        <v>7</v>
      </c>
      <c r="C34" s="78">
        <v>300</v>
      </c>
      <c r="D34" s="78">
        <v>200</v>
      </c>
      <c r="E34" s="78">
        <v>200</v>
      </c>
      <c r="F34" s="72">
        <v>0</v>
      </c>
      <c r="G34" s="74" t="s">
        <v>54</v>
      </c>
    </row>
    <row r="35" spans="1:7" s="60" customFormat="1" ht="12.5" x14ac:dyDescent="0.25">
      <c r="A35" s="195"/>
      <c r="B35" s="70" t="s">
        <v>8</v>
      </c>
      <c r="C35" s="78">
        <v>2200</v>
      </c>
      <c r="D35" s="78">
        <v>2200</v>
      </c>
      <c r="E35" s="78">
        <v>2200</v>
      </c>
      <c r="F35" s="72">
        <v>0</v>
      </c>
      <c r="G35" s="74" t="s">
        <v>54</v>
      </c>
    </row>
    <row r="36" spans="1:7" s="60" customFormat="1" ht="12.5" x14ac:dyDescent="0.25">
      <c r="A36" s="195"/>
      <c r="B36" s="70" t="s">
        <v>9</v>
      </c>
      <c r="C36" s="78">
        <v>1000</v>
      </c>
      <c r="D36" s="78">
        <v>1500</v>
      </c>
      <c r="E36" s="78">
        <v>2400</v>
      </c>
      <c r="F36" s="72" t="s">
        <v>56</v>
      </c>
      <c r="G36" s="74" t="s">
        <v>54</v>
      </c>
    </row>
    <row r="37" spans="1:7" s="60" customFormat="1" ht="12.5" x14ac:dyDescent="0.25">
      <c r="A37" s="195"/>
      <c r="B37" s="70" t="s">
        <v>11</v>
      </c>
      <c r="C37" s="78">
        <v>1700</v>
      </c>
      <c r="D37" s="78">
        <v>1500</v>
      </c>
      <c r="E37" s="78">
        <v>1700</v>
      </c>
      <c r="F37" s="72">
        <v>13.333333333333329</v>
      </c>
      <c r="G37" s="74" t="s">
        <v>54</v>
      </c>
    </row>
    <row r="38" spans="1:7" s="60" customFormat="1" ht="33" customHeight="1" x14ac:dyDescent="0.25">
      <c r="A38" s="195"/>
      <c r="B38" s="75" t="s">
        <v>10</v>
      </c>
      <c r="C38" s="78">
        <v>10500</v>
      </c>
      <c r="D38" s="78">
        <v>12000</v>
      </c>
      <c r="E38" s="78">
        <v>13000</v>
      </c>
      <c r="F38" s="72">
        <v>0</v>
      </c>
      <c r="G38" s="74" t="s">
        <v>54</v>
      </c>
    </row>
    <row r="39" spans="1:7" s="60" customFormat="1" ht="25" x14ac:dyDescent="0.25">
      <c r="A39" s="195"/>
      <c r="B39" s="75" t="s">
        <v>64</v>
      </c>
      <c r="C39" s="78">
        <v>1700</v>
      </c>
      <c r="D39" s="78">
        <v>1700</v>
      </c>
      <c r="E39" s="78">
        <v>1700</v>
      </c>
      <c r="F39" s="72">
        <v>0</v>
      </c>
      <c r="G39" s="74" t="s">
        <v>54</v>
      </c>
    </row>
    <row r="40" spans="1:7" s="60" customFormat="1" ht="12.5" x14ac:dyDescent="0.25">
      <c r="A40" s="195"/>
      <c r="B40" s="70" t="s">
        <v>65</v>
      </c>
      <c r="C40" s="78">
        <v>7200</v>
      </c>
      <c r="D40" s="78">
        <v>8000</v>
      </c>
      <c r="E40" s="78">
        <v>17000</v>
      </c>
      <c r="F40" s="72">
        <v>112.5</v>
      </c>
      <c r="G40" s="73" t="s">
        <v>80</v>
      </c>
    </row>
    <row r="41" spans="1:7" s="60" customFormat="1" ht="12.5" x14ac:dyDescent="0.25">
      <c r="A41" s="195"/>
      <c r="B41" s="77"/>
      <c r="C41" s="78"/>
      <c r="D41" s="78"/>
      <c r="E41" s="78"/>
      <c r="F41" s="72" t="s">
        <v>56</v>
      </c>
      <c r="G41" s="74" t="s">
        <v>54</v>
      </c>
    </row>
    <row r="42" spans="1:7" s="60" customFormat="1" ht="12.5" x14ac:dyDescent="0.25">
      <c r="A42" s="195"/>
      <c r="B42" s="77"/>
      <c r="C42" s="78"/>
      <c r="D42" s="78"/>
      <c r="E42" s="78"/>
      <c r="F42" s="72" t="s">
        <v>56</v>
      </c>
      <c r="G42" s="74" t="s">
        <v>54</v>
      </c>
    </row>
    <row r="43" spans="1:7" s="60" customFormat="1" ht="12.5" x14ac:dyDescent="0.25">
      <c r="A43" s="195"/>
      <c r="B43" s="77"/>
      <c r="C43" s="78"/>
      <c r="D43" s="78"/>
      <c r="E43" s="78"/>
      <c r="F43" s="72" t="str">
        <f>IF(OR(D43=0,E43=0),"-",E43/D43*100-100)</f>
        <v>-</v>
      </c>
      <c r="G43" s="74" t="str">
        <f>IF(ISBLANK(E43),"",IF(AND(OR(F43&gt;=2,F43&lt;=-2),OR((D43-E43)&gt;=100,(D43-E43)&lt;=-100)),"Bitte Begründung in dieser Zelle angeben",""))</f>
        <v/>
      </c>
    </row>
    <row r="44" spans="1:7" s="60" customFormat="1" ht="12.5" x14ac:dyDescent="0.25">
      <c r="A44" s="195"/>
      <c r="B44" s="77"/>
      <c r="C44" s="78"/>
      <c r="D44" s="78"/>
      <c r="E44" s="78"/>
      <c r="F44" s="72" t="str">
        <f>IF(OR(D44=0,E44=0),"-",E44/D44*100-100)</f>
        <v>-</v>
      </c>
      <c r="G44" s="74" t="str">
        <f>IF(ISBLANK(E44),"",IF(AND(OR(F44&gt;=2,F44&lt;=-2),OR((D44-E44)&gt;=100,(D44-E44)&lt;=-100)),"Bitte Begründung in dieser Zelle angeben",""))</f>
        <v/>
      </c>
    </row>
    <row r="45" spans="1:7" s="60" customFormat="1" ht="12.5" x14ac:dyDescent="0.25">
      <c r="A45" s="195"/>
      <c r="B45" s="77"/>
      <c r="C45" s="78"/>
      <c r="D45" s="78"/>
      <c r="E45" s="78"/>
      <c r="F45" s="72" t="str">
        <f>IF(OR(D45=0,E45=0),"-",E45/D45*100-100)</f>
        <v>-</v>
      </c>
      <c r="G45" s="74" t="str">
        <f>IF(ISBLANK(E45),"",IF(AND(OR(F45&gt;=2,F45&lt;=-2),OR((D45-E45)&gt;=100,(D45-E45)&lt;=-100)),"Bitte Begründung in dieser Zelle angeben",""))</f>
        <v/>
      </c>
    </row>
    <row r="46" spans="1:7" s="60" customFormat="1" ht="12.5" x14ac:dyDescent="0.25">
      <c r="A46" s="195"/>
      <c r="B46" s="79" t="s">
        <v>13</v>
      </c>
      <c r="C46" s="80">
        <f>SUM(C24:C45)</f>
        <v>49000</v>
      </c>
      <c r="D46" s="80">
        <f>SUM(D24:D45)</f>
        <v>51790</v>
      </c>
      <c r="E46" s="80">
        <f>SUM(E24:E45)</f>
        <v>73800</v>
      </c>
      <c r="F46" s="72">
        <f>IF(OR(D46=0,E46=0),"-",E46/D46*100-100)</f>
        <v>42.498551843985325</v>
      </c>
      <c r="G46" s="81"/>
    </row>
    <row r="47" spans="1:7" s="60" customFormat="1" ht="12.5" x14ac:dyDescent="0.25">
      <c r="A47" s="195"/>
      <c r="B47" s="79" t="s">
        <v>12</v>
      </c>
      <c r="C47" s="78">
        <v>7000</v>
      </c>
      <c r="D47" s="78">
        <v>7500</v>
      </c>
      <c r="E47" s="78">
        <v>8000</v>
      </c>
      <c r="F47" s="82"/>
      <c r="G47" s="83"/>
    </row>
    <row r="48" spans="1:7" s="60" customFormat="1" ht="12.5" x14ac:dyDescent="0.25">
      <c r="A48" s="195"/>
      <c r="B48" s="79" t="s">
        <v>15</v>
      </c>
      <c r="C48" s="80">
        <f>C47*100/C46</f>
        <v>14.285714285714286</v>
      </c>
      <c r="D48" s="80">
        <f>D47*100/D46</f>
        <v>14.481560146746476</v>
      </c>
      <c r="E48" s="80">
        <f>E47*100/E46</f>
        <v>10.840108401084011</v>
      </c>
      <c r="F48" s="82"/>
      <c r="G48" s="81"/>
    </row>
    <row r="49" spans="1:7" s="60" customFormat="1" ht="12.5" x14ac:dyDescent="0.25">
      <c r="C49" s="84"/>
      <c r="D49" s="84"/>
      <c r="E49" s="84"/>
      <c r="F49" s="85"/>
      <c r="G49" s="65" t="str">
        <f>IF(ISBLANK(E49),"",IF(AND(OR(F49&gt;=2,F49&lt;=-2),OR((D49-E49)&gt;=1000,(D49-E49)&lt;=-1000)),"Bitte Begründung in dieser Zelle angeben",""))</f>
        <v/>
      </c>
    </row>
    <row r="50" spans="1:7" s="60" customFormat="1" ht="12.5" x14ac:dyDescent="0.25">
      <c r="A50" s="86"/>
      <c r="B50" s="68" t="s">
        <v>21</v>
      </c>
      <c r="C50" s="84"/>
      <c r="D50" s="84"/>
      <c r="E50" s="84"/>
      <c r="F50" s="85"/>
      <c r="G50" s="65" t="str">
        <f>IF(ISBLANK(E50),"",IF(AND(OR(F50&gt;=2,F50&lt;=-2),OR((D50-E50)&gt;=1000,(D50-E50)&lt;=-1000)),"Bitte Begründung in dieser Zelle angeben",""))</f>
        <v/>
      </c>
    </row>
    <row r="51" spans="1:7" s="60" customFormat="1" ht="15" customHeight="1" x14ac:dyDescent="0.25">
      <c r="A51" s="194" t="s">
        <v>33</v>
      </c>
      <c r="B51" s="79" t="s">
        <v>16</v>
      </c>
      <c r="C51" s="71">
        <v>20000</v>
      </c>
      <c r="D51" s="80">
        <v>25000</v>
      </c>
      <c r="E51" s="80">
        <v>25000</v>
      </c>
      <c r="F51" s="87">
        <f>IF(OR(D51=0,E51=0),"-",E51/D51*100-100)</f>
        <v>0</v>
      </c>
      <c r="G51" s="74" t="str">
        <f>IF(ISBLANK(E51),"",IF(AND(OR(F51&gt;=2,F51&lt;=-2),OR((D51-E51)&gt;=100,(D51-E51)&lt;=-100)),"Bitte Begründung in dieser Zelle angeben",""))</f>
        <v/>
      </c>
    </row>
    <row r="52" spans="1:7" s="60" customFormat="1" ht="12.5" x14ac:dyDescent="0.25">
      <c r="A52" s="195"/>
      <c r="B52" s="79" t="s">
        <v>17</v>
      </c>
      <c r="C52" s="71">
        <v>108000</v>
      </c>
      <c r="D52" s="80">
        <v>110000</v>
      </c>
      <c r="E52" s="80">
        <v>179444</v>
      </c>
      <c r="F52" s="87">
        <f>IF(OR(D52=0,E52=0),"-",E52/D52*100-100)</f>
        <v>63.130909090909086</v>
      </c>
      <c r="G52" s="73" t="s">
        <v>81</v>
      </c>
    </row>
    <row r="53" spans="1:7" s="60" customFormat="1" ht="12.5" x14ac:dyDescent="0.25">
      <c r="A53" s="195"/>
      <c r="B53" s="79" t="s">
        <v>13</v>
      </c>
      <c r="C53" s="80">
        <f>SUM(C51:C52)</f>
        <v>128000</v>
      </c>
      <c r="D53" s="80">
        <f>SUM(D51:D52)</f>
        <v>135000</v>
      </c>
      <c r="E53" s="80">
        <f>SUM(E51:E52)</f>
        <v>204444</v>
      </c>
      <c r="F53" s="87">
        <f>IF(OR(D53=0,E53=0),"-",E53/D53*100-100)</f>
        <v>51.44</v>
      </c>
      <c r="G53" s="81"/>
    </row>
    <row r="54" spans="1:7" s="60" customFormat="1" ht="12.5" x14ac:dyDescent="0.25">
      <c r="A54" s="196"/>
      <c r="B54" s="79" t="s">
        <v>15</v>
      </c>
      <c r="C54" s="80">
        <f>C51*100/C53</f>
        <v>15.625</v>
      </c>
      <c r="D54" s="80">
        <f>D51*100/D53</f>
        <v>18.518518518518519</v>
      </c>
      <c r="E54" s="80">
        <f>E51*100/E53</f>
        <v>12.22828745279881</v>
      </c>
      <c r="F54" s="87"/>
      <c r="G54" s="81"/>
    </row>
    <row r="55" spans="1:7" s="60" customFormat="1" ht="12.5" x14ac:dyDescent="0.25">
      <c r="C55" s="84"/>
      <c r="D55" s="84"/>
      <c r="E55" s="84"/>
      <c r="F55" s="88"/>
      <c r="G55" s="65" t="str">
        <f>IF(ISBLANK(E55),"",IF(AND(OR(F55&gt;=2,F55&lt;=-2),OR((D55-E55)&gt;=1000,(D55-E55)&lt;=-1000)),"Bitte Begründung in dieser Zelle angeben",""))</f>
        <v/>
      </c>
    </row>
    <row r="56" spans="1:7" s="60" customFormat="1" ht="12.5" x14ac:dyDescent="0.25">
      <c r="B56" s="68" t="s">
        <v>22</v>
      </c>
      <c r="C56" s="84"/>
      <c r="D56" s="84"/>
      <c r="E56" s="84"/>
      <c r="F56" s="88"/>
      <c r="G56" s="65" t="str">
        <f>IF(ISBLANK(E56),"",IF(AND(OR(F56&gt;=2,F56&lt;=-2),OR((D56-E56)&gt;=1000,(D56-E56)&lt;=-1000)),"Bitte Begründung in dieser Zelle angeben",""))</f>
        <v/>
      </c>
    </row>
    <row r="57" spans="1:7" s="60" customFormat="1" ht="12.5" x14ac:dyDescent="0.25">
      <c r="B57" s="79" t="s">
        <v>25</v>
      </c>
      <c r="C57" s="80">
        <f>C46+C53</f>
        <v>177000</v>
      </c>
      <c r="D57" s="80">
        <f>D46+D53</f>
        <v>186790</v>
      </c>
      <c r="E57" s="80">
        <f>E46+E53</f>
        <v>278244</v>
      </c>
      <c r="F57" s="87">
        <f>IF(OR(D57=0,E57=0),"-",E57/D57*100-100)</f>
        <v>48.960865142673583</v>
      </c>
      <c r="G57" s="81"/>
    </row>
    <row r="58" spans="1:7" s="60" customFormat="1" ht="12.5" x14ac:dyDescent="0.25">
      <c r="B58" s="79" t="s">
        <v>23</v>
      </c>
      <c r="C58" s="80">
        <f>C47+C51</f>
        <v>27000</v>
      </c>
      <c r="D58" s="80">
        <f>D47+D51</f>
        <v>32500</v>
      </c>
      <c r="E58" s="80">
        <f>E47+E51</f>
        <v>33000</v>
      </c>
      <c r="F58" s="87">
        <f>IF(OR(D58=0,E58=0),"-",E58/D58*100-100)</f>
        <v>1.538461538461533</v>
      </c>
      <c r="G58" s="74" t="str">
        <f>IF(ISBLANK(E58),"",IF(AND(OR(F58&gt;=2,F58&lt;=-2),OR((D58-E58)&gt;=100,(D58-E58)&lt;=-100)),"Bitte Begründung in dieser Zelle angeben",""))</f>
        <v/>
      </c>
    </row>
    <row r="59" spans="1:7" s="60" customFormat="1" ht="12.5" x14ac:dyDescent="0.25">
      <c r="B59" s="79" t="s">
        <v>24</v>
      </c>
      <c r="C59" s="80">
        <f>C58*100/C57</f>
        <v>15.254237288135593</v>
      </c>
      <c r="D59" s="80">
        <f>D58*100/D57</f>
        <v>17.399218373574602</v>
      </c>
      <c r="E59" s="80">
        <f>E58*100/E57</f>
        <v>11.860094018199854</v>
      </c>
      <c r="F59" s="87">
        <f>IF(OR(D59=0,E59=0),"-",E59/D59*100-100)</f>
        <v>-31.835478102783057</v>
      </c>
      <c r="G59" s="81"/>
    </row>
    <row r="60" spans="1:7" s="60" customFormat="1" ht="12.5" x14ac:dyDescent="0.25">
      <c r="C60" s="84"/>
      <c r="D60" s="84"/>
      <c r="E60" s="84"/>
      <c r="F60" s="85"/>
      <c r="G60" s="65"/>
    </row>
    <row r="61" spans="1:7" s="60" customFormat="1" ht="12.5" x14ac:dyDescent="0.25">
      <c r="C61" s="84"/>
      <c r="D61" s="84"/>
      <c r="E61" s="84"/>
      <c r="F61" s="85"/>
      <c r="G61" s="65" t="str">
        <f>IF(ISBLANK(E61),"",IF(AND(OR(F61&gt;=2,F61&lt;=-2),OR((D61-E61)&gt;=1000,(D61-E61)&lt;=-1000)),"Bitte Begründung in dieser Zelle angeben",""))</f>
        <v/>
      </c>
    </row>
    <row r="62" spans="1:7" s="60" customFormat="1" ht="12.5" x14ac:dyDescent="0.25">
      <c r="B62" s="68" t="s">
        <v>29</v>
      </c>
      <c r="C62" s="84"/>
      <c r="D62" s="84"/>
      <c r="E62" s="84"/>
      <c r="F62" s="85"/>
      <c r="G62" s="65" t="str">
        <f>IF(ISBLANK(E62),"",IF(AND(OR(F62&gt;=2,F62&lt;=-2),OR((D62-E62)&gt;=1000,(D62-E62)&lt;=-1000)),"Bitte Begründung in dieser Zelle angeben",""))</f>
        <v/>
      </c>
    </row>
    <row r="63" spans="1:7" s="60" customFormat="1" ht="25" x14ac:dyDescent="0.25">
      <c r="A63" s="185" t="s">
        <v>34</v>
      </c>
      <c r="B63" s="89" t="s">
        <v>28</v>
      </c>
      <c r="C63" s="71">
        <v>40000</v>
      </c>
      <c r="D63" s="71">
        <v>50000</v>
      </c>
      <c r="E63" s="71">
        <v>50000</v>
      </c>
      <c r="F63" s="90">
        <f>IF(OR(D63=0,E63=0),"-",E63/D63*100-100)</f>
        <v>0</v>
      </c>
      <c r="G63" s="74"/>
    </row>
    <row r="64" spans="1:7" s="60" customFormat="1" ht="12.5" x14ac:dyDescent="0.25">
      <c r="A64" s="186"/>
      <c r="B64" s="91" t="s">
        <v>26</v>
      </c>
      <c r="C64" s="71">
        <v>35000</v>
      </c>
      <c r="D64" s="71">
        <v>39000</v>
      </c>
      <c r="E64" s="71">
        <v>40000</v>
      </c>
      <c r="F64" s="90">
        <f t="shared" ref="F64:F69" si="0">IF(OR(D64=0,E64=0),"-",E64/D64*100-100)</f>
        <v>2.564102564102555</v>
      </c>
      <c r="G64" s="74"/>
    </row>
    <row r="65" spans="1:9" s="60" customFormat="1" ht="12.5" x14ac:dyDescent="0.25">
      <c r="A65" s="186"/>
      <c r="B65" s="91" t="s">
        <v>27</v>
      </c>
      <c r="C65" s="71">
        <v>18000</v>
      </c>
      <c r="D65" s="71">
        <v>18000</v>
      </c>
      <c r="E65" s="71">
        <v>20000</v>
      </c>
      <c r="F65" s="90">
        <f t="shared" si="0"/>
        <v>11.111111111111114</v>
      </c>
      <c r="G65" s="74"/>
    </row>
    <row r="66" spans="1:9" s="60" customFormat="1" ht="12.5" x14ac:dyDescent="0.25">
      <c r="A66" s="186"/>
      <c r="B66" s="77"/>
      <c r="C66" s="78"/>
      <c r="D66" s="78"/>
      <c r="E66" s="78"/>
      <c r="F66" s="90" t="str">
        <f t="shared" si="0"/>
        <v>-</v>
      </c>
      <c r="G66" s="74" t="str">
        <f>IF(ISBLANK(E66),"",IF(AND(OR(F66&gt;=2,F66&lt;=-2),OR((D66-E66)&gt;=100,(D66-E66)&lt;=-100)),"Bitte Begründung in dieser Zelle angeben",""))</f>
        <v/>
      </c>
    </row>
    <row r="67" spans="1:9" s="60" customFormat="1" ht="12.5" x14ac:dyDescent="0.25">
      <c r="A67" s="186"/>
      <c r="B67" s="77"/>
      <c r="C67" s="78"/>
      <c r="D67" s="78"/>
      <c r="E67" s="78"/>
      <c r="F67" s="90" t="str">
        <f t="shared" si="0"/>
        <v>-</v>
      </c>
      <c r="G67" s="74" t="str">
        <f>IF(ISBLANK(E67),"",IF(AND(OR(F67&gt;=2,F67&lt;=-2),OR((D67-E67)&gt;=100,(D67-E67)&lt;=-100)),"Bitte Begründung in dieser Zelle angeben",""))</f>
        <v/>
      </c>
    </row>
    <row r="68" spans="1:9" s="60" customFormat="1" ht="12.5" x14ac:dyDescent="0.25">
      <c r="A68" s="186"/>
      <c r="B68" s="77"/>
      <c r="C68" s="78"/>
      <c r="D68" s="78"/>
      <c r="E68" s="78"/>
      <c r="F68" s="90" t="str">
        <f t="shared" si="0"/>
        <v>-</v>
      </c>
      <c r="G68" s="74" t="str">
        <f>IF(ISBLANK(E68),"",IF(AND(OR(F68&gt;=2,F68&lt;=-2),OR((D68-E68)&gt;=100,(D68-E68)&lt;=-100)),"Bitte Begründung in dieser Zelle angeben",""))</f>
        <v/>
      </c>
    </row>
    <row r="69" spans="1:9" s="60" customFormat="1" ht="12.5" x14ac:dyDescent="0.25">
      <c r="A69" s="187"/>
      <c r="B69" s="91" t="s">
        <v>25</v>
      </c>
      <c r="C69" s="92">
        <f>SUM(C63:C68)</f>
        <v>93000</v>
      </c>
      <c r="D69" s="92">
        <f>SUM(D63:D68)</f>
        <v>107000</v>
      </c>
      <c r="E69" s="92">
        <f>SUM(E63:E68)</f>
        <v>110000</v>
      </c>
      <c r="F69" s="90">
        <f t="shared" si="0"/>
        <v>2.803738317756995</v>
      </c>
      <c r="G69" s="81"/>
    </row>
    <row r="70" spans="1:9" s="60" customFormat="1" ht="12.5" x14ac:dyDescent="0.25">
      <c r="C70" s="84"/>
      <c r="D70" s="84"/>
      <c r="E70" s="84"/>
      <c r="F70" s="93"/>
      <c r="G70" s="65"/>
    </row>
    <row r="71" spans="1:9" s="60" customFormat="1" ht="12.5" x14ac:dyDescent="0.25">
      <c r="B71" s="68" t="s">
        <v>30</v>
      </c>
      <c r="C71" s="84"/>
      <c r="D71" s="84"/>
      <c r="E71" s="84"/>
      <c r="F71" s="93"/>
      <c r="G71" s="65"/>
      <c r="H71" s="103" t="s">
        <v>61</v>
      </c>
      <c r="I71" s="25"/>
    </row>
    <row r="72" spans="1:9" s="60" customFormat="1" ht="12.5" x14ac:dyDescent="0.25">
      <c r="A72" s="191" t="s">
        <v>34</v>
      </c>
      <c r="B72" s="91" t="s">
        <v>40</v>
      </c>
      <c r="C72" s="78"/>
      <c r="D72" s="71">
        <v>2000</v>
      </c>
      <c r="E72" s="71">
        <v>2000</v>
      </c>
      <c r="F72" s="94">
        <f t="shared" ref="F72:F80" si="1">IF(OR(D72=0,E72=0),"-",E72/D72*100-100)</f>
        <v>0</v>
      </c>
      <c r="G72" s="74" t="str">
        <f>IF(ISBLANK(E72),"",IF(AND(OR(F72&gt;=2,F72&lt;=-2),OR((D72-E72)&gt;=100,(D72-E72)&lt;=-100)),"Bitte Begründung in dieser Zelle angeben",""))</f>
        <v/>
      </c>
      <c r="H72" s="104" t="s">
        <v>99</v>
      </c>
    </row>
    <row r="73" spans="1:9" s="60" customFormat="1" ht="12.5" x14ac:dyDescent="0.25">
      <c r="A73" s="191"/>
      <c r="B73" s="91" t="s">
        <v>41</v>
      </c>
      <c r="C73" s="78"/>
      <c r="D73" s="71"/>
      <c r="E73" s="71">
        <v>5000</v>
      </c>
      <c r="F73" s="94" t="str">
        <f t="shared" si="1"/>
        <v>-</v>
      </c>
      <c r="G73" s="73" t="s">
        <v>82</v>
      </c>
      <c r="H73" s="104" t="s">
        <v>98</v>
      </c>
    </row>
    <row r="74" spans="1:9" s="60" customFormat="1" ht="12.5" x14ac:dyDescent="0.25">
      <c r="A74" s="191"/>
      <c r="B74" s="91" t="s">
        <v>111</v>
      </c>
      <c r="C74" s="78"/>
      <c r="D74" s="71"/>
      <c r="E74" s="71">
        <v>4000</v>
      </c>
      <c r="F74" s="94" t="str">
        <f t="shared" si="1"/>
        <v>-</v>
      </c>
      <c r="G74" s="73" t="s">
        <v>83</v>
      </c>
      <c r="H74" s="104" t="s">
        <v>62</v>
      </c>
    </row>
    <row r="75" spans="1:9" s="60" customFormat="1" ht="12.5" x14ac:dyDescent="0.25">
      <c r="A75" s="191"/>
      <c r="B75" s="91" t="s">
        <v>112</v>
      </c>
      <c r="C75" s="78"/>
      <c r="D75" s="78"/>
      <c r="E75" s="78"/>
      <c r="F75" s="94" t="str">
        <f t="shared" si="1"/>
        <v>-</v>
      </c>
      <c r="G75" s="74" t="str">
        <f>IF(ISBLANK(E75),"",IF(AND(OR(F75&gt;=2,F75&lt;=-2),OR((D75-E75)&gt;=100,(D75-E75)&lt;=-100)),"Bitte Begründung in dieser Zelle angeben",""))</f>
        <v/>
      </c>
      <c r="H75" s="104"/>
    </row>
    <row r="76" spans="1:9" s="60" customFormat="1" ht="12.5" x14ac:dyDescent="0.25">
      <c r="A76" s="191"/>
      <c r="B76" s="91"/>
      <c r="C76" s="78"/>
      <c r="D76" s="78"/>
      <c r="E76" s="78"/>
      <c r="F76" s="94"/>
      <c r="G76" s="74"/>
      <c r="H76" s="104"/>
    </row>
    <row r="77" spans="1:9" s="60" customFormat="1" ht="12.5" x14ac:dyDescent="0.25">
      <c r="A77" s="191"/>
      <c r="B77" s="91"/>
      <c r="C77" s="78"/>
      <c r="D77" s="78"/>
      <c r="E77" s="78"/>
      <c r="F77" s="94"/>
      <c r="G77" s="74"/>
      <c r="H77" s="104"/>
    </row>
    <row r="78" spans="1:9" s="60" customFormat="1" ht="12.5" x14ac:dyDescent="0.25">
      <c r="A78" s="191"/>
      <c r="B78" s="89"/>
      <c r="C78" s="78"/>
      <c r="D78" s="78"/>
      <c r="E78" s="78"/>
      <c r="F78" s="94"/>
      <c r="G78" s="74"/>
      <c r="H78" s="104"/>
    </row>
    <row r="79" spans="1:9" s="60" customFormat="1" ht="12.5" x14ac:dyDescent="0.25">
      <c r="A79" s="191"/>
      <c r="B79" s="89" t="s">
        <v>133</v>
      </c>
      <c r="C79" s="78"/>
      <c r="D79" s="78"/>
      <c r="E79" s="78"/>
      <c r="F79" s="94" t="str">
        <f t="shared" si="1"/>
        <v>-</v>
      </c>
      <c r="G79" s="74" t="str">
        <f>IF(ISBLANK(E79),"",IF(AND(OR(F79&gt;=2,F79&lt;=-2),OR((D79-E79)&gt;=100,(D79-E79)&lt;=-100)),"Bitte Begründung in dieser Zelle angeben",""))</f>
        <v/>
      </c>
      <c r="H79" s="104"/>
    </row>
    <row r="80" spans="1:9" s="60" customFormat="1" ht="12.5" x14ac:dyDescent="0.25">
      <c r="A80" s="191"/>
      <c r="B80" s="91" t="s">
        <v>25</v>
      </c>
      <c r="C80" s="92">
        <f>SUM(C72:C79)</f>
        <v>0</v>
      </c>
      <c r="D80" s="92">
        <f>SUM(D72:D79)</f>
        <v>2000</v>
      </c>
      <c r="E80" s="92">
        <f>SUM(E72:E79)</f>
        <v>11000</v>
      </c>
      <c r="F80" s="94">
        <f t="shared" si="1"/>
        <v>450</v>
      </c>
      <c r="G80" s="81"/>
    </row>
    <row r="81" spans="2:7" s="60" customFormat="1" ht="12.5" x14ac:dyDescent="0.25">
      <c r="C81" s="84"/>
      <c r="D81" s="84"/>
      <c r="E81" s="84"/>
      <c r="F81" s="93"/>
      <c r="G81" s="65" t="str">
        <f>IF(ISBLANK(E81),"",IF(AND(OR(F81&gt;=2,F81&lt;=-2),OR((D81-E81)&gt;=1000,(D81-E81)&lt;=-1000)),"Bitte Begründung in dieser Zelle angeben",""))</f>
        <v/>
      </c>
    </row>
    <row r="82" spans="2:7" s="60" customFormat="1" ht="12.5" x14ac:dyDescent="0.25">
      <c r="B82" s="68" t="s">
        <v>35</v>
      </c>
      <c r="C82" s="84"/>
      <c r="D82" s="84"/>
      <c r="E82" s="84"/>
      <c r="F82" s="93"/>
      <c r="G82" s="65" t="str">
        <f>IF(ISBLANK(E82),"",IF(AND(OR(F82&gt;=2,F82&lt;=-2),OR((D82-E82)&gt;=1000,(D82-E82)&lt;=-1000)),"Bitte Begründung in dieser Zelle angeben",""))</f>
        <v/>
      </c>
    </row>
    <row r="83" spans="2:7" s="60" customFormat="1" ht="12.5" x14ac:dyDescent="0.25">
      <c r="B83" s="91" t="s">
        <v>25</v>
      </c>
      <c r="C83" s="92">
        <f>C69+C80</f>
        <v>93000</v>
      </c>
      <c r="D83" s="92">
        <f>D69+D80</f>
        <v>109000</v>
      </c>
      <c r="E83" s="92">
        <f>E69+E80</f>
        <v>121000</v>
      </c>
      <c r="F83" s="94">
        <f t="shared" ref="F83" si="2">IF(OR(D83=0,E83=0),"-",E83/D83*100-100)</f>
        <v>11.0091743119266</v>
      </c>
      <c r="G83" s="81"/>
    </row>
    <row r="84" spans="2:7" s="60" customFormat="1" ht="12.5" x14ac:dyDescent="0.25">
      <c r="C84" s="84"/>
      <c r="D84" s="84"/>
      <c r="E84" s="84"/>
      <c r="F84" s="93"/>
      <c r="G84" s="65"/>
    </row>
    <row r="85" spans="2:7" s="60" customFormat="1" ht="25" x14ac:dyDescent="0.25">
      <c r="B85" s="96" t="s">
        <v>123</v>
      </c>
      <c r="C85" s="97">
        <f>C57-C83</f>
        <v>84000</v>
      </c>
      <c r="D85" s="97">
        <f>D57-D83</f>
        <v>77790</v>
      </c>
      <c r="E85" s="97">
        <f>E57-E83</f>
        <v>157244</v>
      </c>
      <c r="F85" s="98">
        <f>IF(OR(D85=0,E85=0),"-",E85/D85*100-100)</f>
        <v>102.1390924283327</v>
      </c>
      <c r="G85" s="81"/>
    </row>
  </sheetData>
  <sheetProtection algorithmName="SHA-512" hashValue="IynJDl1idjri5zKV1YUUsn8bfjGoWFCgJBQsaaK8LpcUF5rlW65WRPIA4WHwaafUd0v+qe0gNrRaNlwucmx1gw==" saltValue="I/Z8HDbkdF5c3GzwhrfbmQ==" spinCount="100000" sheet="1" selectLockedCells="1" selectUnlockedCells="1"/>
  <mergeCells count="30">
    <mergeCell ref="B1:G1"/>
    <mergeCell ref="B3:G3"/>
    <mergeCell ref="B4:G4"/>
    <mergeCell ref="B7:G7"/>
    <mergeCell ref="B11:G11"/>
    <mergeCell ref="B2:G2"/>
    <mergeCell ref="B5:G5"/>
    <mergeCell ref="B6:G6"/>
    <mergeCell ref="A8:A10"/>
    <mergeCell ref="B8:G8"/>
    <mergeCell ref="B9:B10"/>
    <mergeCell ref="B14:G14"/>
    <mergeCell ref="B12:G12"/>
    <mergeCell ref="C9:G9"/>
    <mergeCell ref="C10:G10"/>
    <mergeCell ref="B13:G13"/>
    <mergeCell ref="A63:A69"/>
    <mergeCell ref="A19:B19"/>
    <mergeCell ref="A16:B16"/>
    <mergeCell ref="A72:A80"/>
    <mergeCell ref="A17:B17"/>
    <mergeCell ref="A20:B20"/>
    <mergeCell ref="A24:A48"/>
    <mergeCell ref="A18:B18"/>
    <mergeCell ref="A51:A54"/>
    <mergeCell ref="B15:G15"/>
    <mergeCell ref="C16:G16"/>
    <mergeCell ref="C17:G17"/>
    <mergeCell ref="C18:G18"/>
    <mergeCell ref="C20:G20"/>
  </mergeCells>
  <conditionalFormatting sqref="D23">
    <cfRule type="containsBlanks" dxfId="3" priority="1">
      <formula>LEN(TRIM(D23))=0</formula>
    </cfRule>
  </conditionalFormatting>
  <printOptions horizontalCentered="1" verticalCentered="1"/>
  <pageMargins left="0.19685039370078741" right="0.19685039370078741" top="0.59055118110236227" bottom="0.59055118110236227" header="0.31496062992125984" footer="0.31496062992125984"/>
  <pageSetup paperSize="9" scale="81" fitToHeight="0" orientation="landscape" r:id="rId1"/>
  <headerFooter>
    <oddHeader>&amp;L&amp;A / &amp;D</oddHeader>
    <oddFooter>&amp;R&amp;P</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'|'!$B$65:$B$66</xm:f>
          </x14:formula1>
          <xm:sqref>D23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6" tint="0.39997558519241921"/>
  </sheetPr>
  <dimension ref="A1:K113"/>
  <sheetViews>
    <sheetView zoomScale="90" zoomScaleNormal="90" workbookViewId="0">
      <pane ySplit="7" topLeftCell="A18" activePane="bottomLeft" state="frozen"/>
      <selection pane="bottomLeft" activeCell="D71" sqref="D71"/>
    </sheetView>
  </sheetViews>
  <sheetFormatPr baseColWidth="10" defaultColWidth="11.453125" defaultRowHeight="14" x14ac:dyDescent="0.3"/>
  <cols>
    <col min="1" max="1" width="11.1796875" style="4" bestFit="1" customWidth="1"/>
    <col min="2" max="2" width="60.1796875" style="119" customWidth="1"/>
    <col min="3" max="5" width="15.54296875" style="4" customWidth="1"/>
    <col min="6" max="6" width="15.1796875" style="29" customWidth="1"/>
    <col min="7" max="7" width="63.81640625" style="10" customWidth="1"/>
    <col min="8" max="8" width="11.453125" style="4"/>
    <col min="9" max="9" width="42.54296875" style="4" customWidth="1"/>
    <col min="10" max="16384" width="11.453125" style="4"/>
  </cols>
  <sheetData>
    <row r="1" spans="1:11" x14ac:dyDescent="0.3">
      <c r="A1" s="209" t="s">
        <v>63</v>
      </c>
      <c r="B1" s="209"/>
      <c r="C1" s="211"/>
      <c r="D1" s="212"/>
      <c r="E1" s="212"/>
      <c r="F1" s="212"/>
      <c r="G1" s="213"/>
    </row>
    <row r="2" spans="1:11" x14ac:dyDescent="0.3">
      <c r="A2" s="209" t="s">
        <v>32</v>
      </c>
      <c r="B2" s="209"/>
      <c r="C2" s="211"/>
      <c r="D2" s="212"/>
      <c r="E2" s="212"/>
      <c r="F2" s="212"/>
      <c r="G2" s="213"/>
    </row>
    <row r="3" spans="1:11" x14ac:dyDescent="0.3">
      <c r="A3" s="209" t="s">
        <v>59</v>
      </c>
      <c r="B3" s="210"/>
      <c r="C3" s="211"/>
      <c r="D3" s="212"/>
      <c r="E3" s="212"/>
      <c r="F3" s="212"/>
      <c r="G3" s="213"/>
      <c r="J3" s="30" t="s">
        <v>60</v>
      </c>
      <c r="K3" s="30" t="s">
        <v>91</v>
      </c>
    </row>
    <row r="4" spans="1:11" x14ac:dyDescent="0.3">
      <c r="A4" s="209" t="s">
        <v>87</v>
      </c>
      <c r="B4" s="210" t="s">
        <v>87</v>
      </c>
      <c r="C4" s="211"/>
      <c r="D4" s="212"/>
      <c r="E4" s="212"/>
      <c r="F4" s="212"/>
      <c r="G4" s="213"/>
      <c r="J4" s="30" t="s">
        <v>88</v>
      </c>
      <c r="K4" s="30" t="s">
        <v>89</v>
      </c>
    </row>
    <row r="5" spans="1:11" x14ac:dyDescent="0.3">
      <c r="A5" s="209" t="s">
        <v>38</v>
      </c>
      <c r="B5" s="209"/>
      <c r="C5" s="214">
        <v>2026</v>
      </c>
      <c r="D5" s="215"/>
      <c r="E5" s="215"/>
      <c r="F5" s="215"/>
      <c r="G5" s="216"/>
    </row>
    <row r="7" spans="1:11" ht="28" x14ac:dyDescent="0.3">
      <c r="C7" s="5" t="str">
        <f>"Ist "&amp;C5-2</f>
        <v>Ist 2024</v>
      </c>
      <c r="D7" s="5" t="str">
        <f>IF(ISBLANK(D8),'|'!$B$68,D8&amp;" "&amp;C5-1)</f>
        <v>Auswählen ↓</v>
      </c>
      <c r="E7" s="5" t="str">
        <f>"Plan "&amp;C5</f>
        <v>Plan 2026</v>
      </c>
      <c r="F7" s="5" t="s">
        <v>42</v>
      </c>
      <c r="G7" s="7" t="str">
        <f>"Begründung (wenn Abweichung gegenüber "&amp;D7&amp;" über 2% und EUR 1.000,-- ist)"</f>
        <v>Begründung (wenn Abweichung gegenüber Auswählen ↓ über 2% und EUR 1.000,-- ist)</v>
      </c>
    </row>
    <row r="8" spans="1:11" ht="16.5" customHeight="1" x14ac:dyDescent="0.3">
      <c r="B8" s="120" t="s">
        <v>73</v>
      </c>
      <c r="D8" s="6"/>
      <c r="F8" s="9"/>
    </row>
    <row r="9" spans="1:11" x14ac:dyDescent="0.3">
      <c r="A9" s="203" t="s">
        <v>33</v>
      </c>
      <c r="B9" s="121" t="s">
        <v>0</v>
      </c>
      <c r="C9" s="20"/>
      <c r="D9" s="20"/>
      <c r="E9" s="20"/>
      <c r="F9" s="12" t="str">
        <f t="shared" ref="F9:F65" si="0">IF(OR(D9=0,E9=0),"-",E9/D9*100-100)</f>
        <v>-</v>
      </c>
      <c r="G9" s="107"/>
      <c r="H9" s="31" t="str">
        <f>IF(ISBLANK(E9),"",IF(AND(OR(F9&gt;=2,F9&lt;=-2),OR((D9-E9)&gt;=1000,(D9-E9)&lt;=-1000)),IF(ISBLANK(G9),'|'!B$56,""),""))</f>
        <v/>
      </c>
    </row>
    <row r="10" spans="1:11" x14ac:dyDescent="0.3">
      <c r="A10" s="204"/>
      <c r="B10" s="121" t="s">
        <v>1</v>
      </c>
      <c r="C10" s="20"/>
      <c r="D10" s="20"/>
      <c r="E10" s="20"/>
      <c r="F10" s="12" t="str">
        <f t="shared" si="0"/>
        <v>-</v>
      </c>
      <c r="G10" s="107"/>
      <c r="H10" s="31" t="str">
        <f>IF(ISBLANK(E10),"",IF(AND(OR(F10&gt;=2,F10&lt;=-2),OR((D10-E10)&gt;=1000,(D10-E10)&lt;=-1000)),IF(ISBLANK(G10),'|'!B$56,""),""))</f>
        <v/>
      </c>
    </row>
    <row r="11" spans="1:11" x14ac:dyDescent="0.3">
      <c r="A11" s="204"/>
      <c r="B11" s="121" t="s">
        <v>2</v>
      </c>
      <c r="C11" s="20"/>
      <c r="D11" s="20"/>
      <c r="E11" s="20"/>
      <c r="F11" s="12" t="str">
        <f t="shared" si="0"/>
        <v>-</v>
      </c>
      <c r="G11" s="107"/>
      <c r="H11" s="31" t="str">
        <f>IF(ISBLANK(E11),"",IF(AND(OR(F11&gt;=2,F11&lt;=-2),OR((D11-E11)&gt;=1000,(D11-E11)&lt;=-1000)),IF(ISBLANK(G11),'|'!B$56,""),""))</f>
        <v/>
      </c>
    </row>
    <row r="12" spans="1:11" x14ac:dyDescent="0.3">
      <c r="A12" s="204"/>
      <c r="B12" s="121" t="s">
        <v>3</v>
      </c>
      <c r="C12" s="20"/>
      <c r="D12" s="20"/>
      <c r="E12" s="20"/>
      <c r="F12" s="12" t="str">
        <f t="shared" si="0"/>
        <v>-</v>
      </c>
      <c r="G12" s="107"/>
      <c r="H12" s="31" t="str">
        <f>IF(ISBLANK(E12),"",IF(AND(OR(F12&gt;=2,F12&lt;=-2),OR((D12-E12)&gt;=1000,(D12-E12)&lt;=-1000)),IF(ISBLANK(G12),'|'!B$56,""),""))</f>
        <v/>
      </c>
    </row>
    <row r="13" spans="1:11" x14ac:dyDescent="0.3">
      <c r="A13" s="204"/>
      <c r="B13" s="121" t="s">
        <v>39</v>
      </c>
      <c r="C13" s="20"/>
      <c r="D13" s="20"/>
      <c r="E13" s="20"/>
      <c r="F13" s="12" t="str">
        <f t="shared" si="0"/>
        <v>-</v>
      </c>
      <c r="G13" s="107"/>
      <c r="H13" s="31" t="str">
        <f>IF(ISBLANK(E13),"",IF(AND(OR(F13&gt;=2,F13&lt;=-2),OR((D13-E13)&gt;=1000,(D13-E13)&lt;=-1000)),IF(ISBLANK(G13),'|'!B$56,""),""))</f>
        <v/>
      </c>
    </row>
    <row r="14" spans="1:11" x14ac:dyDescent="0.3">
      <c r="A14" s="204"/>
      <c r="B14" s="121" t="s">
        <v>136</v>
      </c>
      <c r="C14" s="20"/>
      <c r="D14" s="20"/>
      <c r="E14" s="20"/>
      <c r="F14" s="12" t="str">
        <f t="shared" si="0"/>
        <v>-</v>
      </c>
      <c r="G14" s="107"/>
      <c r="H14" s="31" t="str">
        <f>IF(ISBLANK(E14),"",IF(AND(OR(F14&gt;=2,F14&lt;=-2),OR((D14-E14)&gt;=1000,(D14-E14)&lt;=-1000)),IF(ISBLANK(G14),'|'!B$56,""),""))</f>
        <v/>
      </c>
    </row>
    <row r="15" spans="1:11" x14ac:dyDescent="0.3">
      <c r="A15" s="204"/>
      <c r="B15" s="121" t="s">
        <v>5</v>
      </c>
      <c r="C15" s="20"/>
      <c r="D15" s="20"/>
      <c r="E15" s="20"/>
      <c r="F15" s="12" t="str">
        <f>IF(OR(D15=0,E15=0),"-",E15/D15*100-100)</f>
        <v>-</v>
      </c>
      <c r="G15" s="107"/>
      <c r="H15" s="31" t="str">
        <f>IF(ISBLANK(E15),"",IF(AND(OR(F15&gt;=2,F15&lt;=-2),OR((D15-E15)&gt;=1000,(D15-E15)&lt;=-1000)),IF(ISBLANK(G15),'|'!B$56,""),""))</f>
        <v/>
      </c>
    </row>
    <row r="16" spans="1:11" x14ac:dyDescent="0.3">
      <c r="A16" s="204"/>
      <c r="B16" s="121" t="s">
        <v>58</v>
      </c>
      <c r="C16" s="20"/>
      <c r="D16" s="20"/>
      <c r="E16" s="20"/>
      <c r="F16" s="12" t="str">
        <f t="shared" si="0"/>
        <v>-</v>
      </c>
      <c r="G16" s="107"/>
      <c r="H16" s="31" t="str">
        <f>IF(ISBLANK(E16),"",IF(AND(OR(F16&gt;=2,F16&lt;=-2),OR((D16-E16)&gt;=1000,(D16-E16)&lt;=-1000)),IF(ISBLANK(G16),'|'!B$56,""),""))</f>
        <v/>
      </c>
    </row>
    <row r="17" spans="1:8" x14ac:dyDescent="0.3">
      <c r="A17" s="204"/>
      <c r="B17" s="121" t="s">
        <v>6</v>
      </c>
      <c r="C17" s="20"/>
      <c r="D17" s="20"/>
      <c r="E17" s="20"/>
      <c r="F17" s="12" t="str">
        <f t="shared" si="0"/>
        <v>-</v>
      </c>
      <c r="G17" s="107"/>
      <c r="H17" s="31" t="str">
        <f>IF(ISBLANK(E17),"",IF(AND(OR(F17&gt;=2,F17&lt;=-2),OR((D17-E17)&gt;=1000,(D17-E17)&lt;=-1000)),IF(ISBLANK(G17),'|'!B$56,""),""))</f>
        <v/>
      </c>
    </row>
    <row r="18" spans="1:8" x14ac:dyDescent="0.3">
      <c r="A18" s="204"/>
      <c r="B18" s="121" t="s">
        <v>37</v>
      </c>
      <c r="C18" s="20"/>
      <c r="D18" s="20"/>
      <c r="E18" s="20"/>
      <c r="F18" s="12" t="str">
        <f t="shared" si="0"/>
        <v>-</v>
      </c>
      <c r="G18" s="107"/>
      <c r="H18" s="31" t="str">
        <f>IF(ISBLANK(E18),"",IF(AND(OR(F18&gt;=2,F18&lt;=-2),OR((D18-E18)&gt;=1000,(D18-E18)&lt;=-1000)),IF(ISBLANK(G18),'|'!B$56,""),""))</f>
        <v/>
      </c>
    </row>
    <row r="19" spans="1:8" x14ac:dyDescent="0.3">
      <c r="A19" s="204"/>
      <c r="B19" s="121" t="s">
        <v>7</v>
      </c>
      <c r="C19" s="20"/>
      <c r="D19" s="20"/>
      <c r="E19" s="20"/>
      <c r="F19" s="12" t="str">
        <f t="shared" si="0"/>
        <v>-</v>
      </c>
      <c r="G19" s="107"/>
      <c r="H19" s="31" t="str">
        <f>IF(ISBLANK(E19),"",IF(AND(OR(F19&gt;=2,F19&lt;=-2),OR((D19-E19)&gt;=1000,(D19-E19)&lt;=-1000)),IF(ISBLANK(G19),'|'!B$56,""),""))</f>
        <v/>
      </c>
    </row>
    <row r="20" spans="1:8" x14ac:dyDescent="0.3">
      <c r="A20" s="204"/>
      <c r="B20" s="121" t="s">
        <v>8</v>
      </c>
      <c r="C20" s="20"/>
      <c r="D20" s="20"/>
      <c r="E20" s="20"/>
      <c r="F20" s="12" t="str">
        <f t="shared" si="0"/>
        <v>-</v>
      </c>
      <c r="G20" s="107"/>
      <c r="H20" s="31" t="str">
        <f>IF(ISBLANK(E20),"",IF(AND(OR(F20&gt;=2,F20&lt;=-2),OR((D20-E20)&gt;=1000,(D20-E20)&lt;=-1000)),IF(ISBLANK(G20),'|'!B$56,""),""))</f>
        <v/>
      </c>
    </row>
    <row r="21" spans="1:8" x14ac:dyDescent="0.3">
      <c r="A21" s="204"/>
      <c r="B21" s="121" t="s">
        <v>9</v>
      </c>
      <c r="C21" s="20"/>
      <c r="D21" s="20"/>
      <c r="E21" s="20"/>
      <c r="F21" s="12" t="str">
        <f t="shared" si="0"/>
        <v>-</v>
      </c>
      <c r="G21" s="107"/>
      <c r="H21" s="31" t="str">
        <f>IF(ISBLANK(E21),"",IF(AND(OR(F21&gt;=2,F21&lt;=-2),OR((D21-E21)&gt;=1000,(D21-E21)&lt;=-1000)),IF(ISBLANK(G21),'|'!B$56,""),""))</f>
        <v/>
      </c>
    </row>
    <row r="22" spans="1:8" x14ac:dyDescent="0.3">
      <c r="A22" s="204"/>
      <c r="B22" s="121" t="s">
        <v>11</v>
      </c>
      <c r="C22" s="20"/>
      <c r="D22" s="20"/>
      <c r="E22" s="20"/>
      <c r="F22" s="12" t="str">
        <f t="shared" si="0"/>
        <v>-</v>
      </c>
      <c r="G22" s="107"/>
      <c r="H22" s="31" t="str">
        <f>IF(ISBLANK(E22),"",IF(AND(OR(F22&gt;=2,F22&lt;=-2),OR((D22-E22)&gt;=1000,(D22-E22)&lt;=-1000)),IF(ISBLANK(G22),'|'!B$56,""),""))</f>
        <v/>
      </c>
    </row>
    <row r="23" spans="1:8" x14ac:dyDescent="0.3">
      <c r="A23" s="204"/>
      <c r="B23" s="121" t="s">
        <v>10</v>
      </c>
      <c r="C23" s="20"/>
      <c r="D23" s="20"/>
      <c r="E23" s="20"/>
      <c r="F23" s="12" t="str">
        <f t="shared" si="0"/>
        <v>-</v>
      </c>
      <c r="G23" s="107"/>
      <c r="H23" s="31" t="str">
        <f>IF(ISBLANK(E23),"",IF(AND(OR(F23&gt;=2,F23&lt;=-2),OR((D23-E23)&gt;=1000,(D23-E23)&lt;=-1000)),IF(ISBLANK(G23),'|'!B$56,""),""))</f>
        <v/>
      </c>
    </row>
    <row r="24" spans="1:8" ht="28" x14ac:dyDescent="0.3">
      <c r="A24" s="204"/>
      <c r="B24" s="121" t="s">
        <v>64</v>
      </c>
      <c r="C24" s="20"/>
      <c r="D24" s="20"/>
      <c r="E24" s="20"/>
      <c r="F24" s="12" t="str">
        <f t="shared" si="0"/>
        <v>-</v>
      </c>
      <c r="G24" s="107"/>
      <c r="H24" s="31" t="str">
        <f>IF(ISBLANK(E24),"",IF(AND(OR(F24&gt;=2,F24&lt;=-2),OR((D24-E24)&gt;=1000,(D24-E24)&lt;=-1000)),IF(ISBLANK(G24),'|'!B$56,""),""))</f>
        <v/>
      </c>
    </row>
    <row r="25" spans="1:8" x14ac:dyDescent="0.3">
      <c r="A25" s="204"/>
      <c r="B25" s="121" t="s">
        <v>65</v>
      </c>
      <c r="C25" s="20"/>
      <c r="D25" s="20"/>
      <c r="E25" s="20"/>
      <c r="F25" s="12" t="str">
        <f t="shared" si="0"/>
        <v>-</v>
      </c>
      <c r="G25" s="107"/>
      <c r="H25" s="31" t="str">
        <f>IF(ISBLANK(E25),"",IF(AND(OR(F25&gt;=2,F25&lt;=-2),OR((D25-E25)&gt;=1000,(D25-E25)&lt;=-1000)),IF(ISBLANK(G25),'|'!B$56,""),""))</f>
        <v/>
      </c>
    </row>
    <row r="26" spans="1:8" x14ac:dyDescent="0.3">
      <c r="A26" s="204"/>
      <c r="B26" s="122"/>
      <c r="C26" s="20"/>
      <c r="D26" s="20"/>
      <c r="E26" s="20"/>
      <c r="F26" s="12" t="str">
        <f t="shared" si="0"/>
        <v>-</v>
      </c>
      <c r="G26" s="107"/>
      <c r="H26" s="31" t="str">
        <f>IF(ISBLANK(E26),"",IF(AND(OR(F26&gt;=2,F26&lt;=-2),OR((D26-E26)&gt;=1000,(D26-E26)&lt;=-1000)),IF(ISBLANK(G26),'|'!B$56,""),""))</f>
        <v/>
      </c>
    </row>
    <row r="27" spans="1:8" x14ac:dyDescent="0.3">
      <c r="A27" s="204"/>
      <c r="B27" s="122"/>
      <c r="C27" s="20"/>
      <c r="D27" s="20"/>
      <c r="E27" s="20"/>
      <c r="F27" s="12" t="str">
        <f t="shared" si="0"/>
        <v>-</v>
      </c>
      <c r="G27" s="107"/>
      <c r="H27" s="31" t="str">
        <f>IF(ISBLANK(E27),"",IF(AND(OR(F27&gt;=2,F27&lt;=-2),OR((D27-E27)&gt;=1000,(D27-E27)&lt;=-1000)),IF(ISBLANK(G27),'|'!B$56,""),""))</f>
        <v/>
      </c>
    </row>
    <row r="28" spans="1:8" x14ac:dyDescent="0.3">
      <c r="A28" s="204"/>
      <c r="B28" s="122"/>
      <c r="C28" s="20"/>
      <c r="D28" s="20"/>
      <c r="E28" s="20"/>
      <c r="F28" s="12" t="str">
        <f t="shared" si="0"/>
        <v>-</v>
      </c>
      <c r="G28" s="107"/>
      <c r="H28" s="31" t="str">
        <f>IF(ISBLANK(E28),"",IF(AND(OR(F28&gt;=2,F28&lt;=-2),OR((D28-E28)&gt;=1000,(D28-E28)&lt;=-1000)),IF(ISBLANK(G28),'|'!B$56,""),""))</f>
        <v/>
      </c>
    </row>
    <row r="29" spans="1:8" x14ac:dyDescent="0.3">
      <c r="A29" s="204"/>
      <c r="B29" s="122"/>
      <c r="C29" s="20"/>
      <c r="D29" s="20"/>
      <c r="E29" s="20"/>
      <c r="F29" s="12" t="str">
        <f t="shared" si="0"/>
        <v>-</v>
      </c>
      <c r="G29" s="107"/>
      <c r="H29" s="31" t="str">
        <f>IF(ISBLANK(E29),"",IF(AND(OR(F29&gt;=2,F29&lt;=-2),OR((D29-E29)&gt;=1000,(D29-E29)&lt;=-1000)),IF(ISBLANK(G29),'|'!B$56,""),""))</f>
        <v/>
      </c>
    </row>
    <row r="30" spans="1:8" x14ac:dyDescent="0.3">
      <c r="A30" s="204"/>
      <c r="B30" s="122"/>
      <c r="C30" s="20"/>
      <c r="D30" s="20"/>
      <c r="E30" s="20"/>
      <c r="F30" s="12" t="str">
        <f t="shared" si="0"/>
        <v>-</v>
      </c>
      <c r="G30" s="107"/>
      <c r="H30" s="31" t="str">
        <f>IF(ISBLANK(E30),"",IF(AND(OR(F30&gt;=2,F30&lt;=-2),OR((D30-E30)&gt;=1000,(D30-E30)&lt;=-1000)),IF(ISBLANK(G30),'|'!B$56,""),""))</f>
        <v/>
      </c>
    </row>
    <row r="31" spans="1:8" x14ac:dyDescent="0.3">
      <c r="A31" s="204"/>
      <c r="B31" s="122"/>
      <c r="C31" s="20"/>
      <c r="D31" s="20"/>
      <c r="E31" s="20"/>
      <c r="F31" s="12" t="str">
        <f t="shared" si="0"/>
        <v>-</v>
      </c>
      <c r="G31" s="107"/>
      <c r="H31" s="31" t="str">
        <f>IF(ISBLANK(E31),"",IF(AND(OR(F31&gt;=2,F31&lt;=-2),OR((D31-E31)&gt;=1000,(D31-E31)&lt;=-1000)),IF(ISBLANK(G31),'|'!B$56,""),""))</f>
        <v/>
      </c>
    </row>
    <row r="32" spans="1:8" x14ac:dyDescent="0.3">
      <c r="A32" s="204"/>
      <c r="B32" s="122"/>
      <c r="C32" s="20"/>
      <c r="D32" s="20"/>
      <c r="E32" s="20"/>
      <c r="F32" s="12" t="str">
        <f t="shared" si="0"/>
        <v>-</v>
      </c>
      <c r="G32" s="107"/>
      <c r="H32" s="31" t="str">
        <f>IF(ISBLANK(E32),"",IF(AND(OR(F32&gt;=2,F32&lt;=-2),OR((D32-E32)&gt;=1000,(D32-E32)&lt;=-1000)),IF(ISBLANK(G32),'|'!B$56,""),""))</f>
        <v/>
      </c>
    </row>
    <row r="33" spans="1:8" x14ac:dyDescent="0.3">
      <c r="A33" s="204"/>
      <c r="B33" s="122"/>
      <c r="C33" s="20"/>
      <c r="D33" s="20"/>
      <c r="E33" s="20"/>
      <c r="F33" s="12" t="str">
        <f t="shared" si="0"/>
        <v>-</v>
      </c>
      <c r="G33" s="107"/>
      <c r="H33" s="31" t="str">
        <f>IF(ISBLANK(E33),"",IF(AND(OR(F33&gt;=2,F33&lt;=-2),OR((D33-E33)&gt;=1000,(D33-E33)&lt;=-1000)),IF(ISBLANK(G33),'|'!B$56,""),""))</f>
        <v/>
      </c>
    </row>
    <row r="34" spans="1:8" x14ac:dyDescent="0.3">
      <c r="A34" s="204"/>
      <c r="B34" s="122"/>
      <c r="C34" s="20"/>
      <c r="D34" s="20"/>
      <c r="E34" s="20"/>
      <c r="F34" s="12" t="str">
        <f t="shared" si="0"/>
        <v>-</v>
      </c>
      <c r="G34" s="107"/>
      <c r="H34" s="31" t="str">
        <f>IF(ISBLANK(E34),"",IF(AND(OR(F34&gt;=2,F34&lt;=-2),OR((D34-E34)&gt;=1000,(D34-E34)&lt;=-1000)),IF(ISBLANK(G34),'|'!B$56,""),""))</f>
        <v/>
      </c>
    </row>
    <row r="35" spans="1:8" x14ac:dyDescent="0.3">
      <c r="A35" s="204"/>
      <c r="B35" s="122"/>
      <c r="C35" s="20"/>
      <c r="D35" s="20"/>
      <c r="E35" s="20"/>
      <c r="F35" s="12" t="str">
        <f t="shared" si="0"/>
        <v>-</v>
      </c>
      <c r="G35" s="107"/>
      <c r="H35" s="31" t="str">
        <f>IF(ISBLANK(E35),"",IF(AND(OR(F35&gt;=2,F35&lt;=-2),OR((D35-E35)&gt;=1000,(D35-E35)&lt;=-1000)),IF(ISBLANK(G35),'|'!B$56,""),""))</f>
        <v/>
      </c>
    </row>
    <row r="36" spans="1:8" x14ac:dyDescent="0.3">
      <c r="A36" s="204"/>
      <c r="B36" s="122"/>
      <c r="C36" s="20"/>
      <c r="D36" s="20"/>
      <c r="E36" s="20"/>
      <c r="F36" s="12" t="str">
        <f t="shared" si="0"/>
        <v>-</v>
      </c>
      <c r="G36" s="107"/>
      <c r="H36" s="31" t="str">
        <f>IF(ISBLANK(E36),"",IF(AND(OR(F36&gt;=2,F36&lt;=-2),OR((D36-E36)&gt;=1000,(D36-E36)&lt;=-1000)),IF(ISBLANK(G36),'|'!B$56,""),""))</f>
        <v/>
      </c>
    </row>
    <row r="37" spans="1:8" x14ac:dyDescent="0.3">
      <c r="A37" s="204"/>
      <c r="B37" s="122"/>
      <c r="C37" s="20"/>
      <c r="D37" s="20"/>
      <c r="E37" s="20"/>
      <c r="F37" s="12" t="str">
        <f t="shared" si="0"/>
        <v>-</v>
      </c>
      <c r="G37" s="107"/>
      <c r="H37" s="31" t="str">
        <f>IF(ISBLANK(E37),"",IF(AND(OR(F37&gt;=2,F37&lt;=-2),OR((D37-E37)&gt;=1000,(D37-E37)&lt;=-1000)),IF(ISBLANK(G37),'|'!B$56,""),""))</f>
        <v/>
      </c>
    </row>
    <row r="38" spans="1:8" x14ac:dyDescent="0.3">
      <c r="A38" s="204"/>
      <c r="B38" s="122"/>
      <c r="C38" s="20"/>
      <c r="D38" s="20"/>
      <c r="E38" s="20"/>
      <c r="F38" s="12" t="str">
        <f t="shared" ref="F38:F62" si="1">IF(OR(D38=0,E38=0),"-",E38/D38*100-100)</f>
        <v>-</v>
      </c>
      <c r="G38" s="107"/>
      <c r="H38" s="31" t="str">
        <f>IF(ISBLANK(E38),"",IF(AND(OR(F38&gt;=2,F38&lt;=-2),OR((D38-E38)&gt;=1000,(D38-E38)&lt;=-1000)),IF(ISBLANK(G38),'|'!B$56,""),""))</f>
        <v/>
      </c>
    </row>
    <row r="39" spans="1:8" x14ac:dyDescent="0.3">
      <c r="A39" s="204"/>
      <c r="B39" s="122"/>
      <c r="C39" s="20"/>
      <c r="D39" s="20"/>
      <c r="E39" s="20"/>
      <c r="F39" s="12" t="str">
        <f t="shared" si="1"/>
        <v>-</v>
      </c>
      <c r="G39" s="107"/>
      <c r="H39" s="31" t="str">
        <f>IF(ISBLANK(E39),"",IF(AND(OR(F39&gt;=2,F39&lt;=-2),OR((D39-E39)&gt;=1000,(D39-E39)&lt;=-1000)),IF(ISBLANK(G39),'|'!B$56,""),""))</f>
        <v/>
      </c>
    </row>
    <row r="40" spans="1:8" x14ac:dyDescent="0.3">
      <c r="A40" s="204"/>
      <c r="B40" s="122"/>
      <c r="C40" s="20"/>
      <c r="D40" s="20"/>
      <c r="E40" s="20"/>
      <c r="F40" s="12" t="str">
        <f t="shared" si="1"/>
        <v>-</v>
      </c>
      <c r="G40" s="107"/>
      <c r="H40" s="31" t="str">
        <f>IF(ISBLANK(E40),"",IF(AND(OR(F40&gt;=2,F40&lt;=-2),OR((D40-E40)&gt;=1000,(D40-E40)&lt;=-1000)),IF(ISBLANK(G40),'|'!B$56,""),""))</f>
        <v/>
      </c>
    </row>
    <row r="41" spans="1:8" x14ac:dyDescent="0.3">
      <c r="A41" s="204"/>
      <c r="B41" s="122"/>
      <c r="C41" s="20"/>
      <c r="D41" s="20"/>
      <c r="E41" s="20"/>
      <c r="F41" s="12" t="str">
        <f t="shared" si="1"/>
        <v>-</v>
      </c>
      <c r="G41" s="107"/>
      <c r="H41" s="31" t="str">
        <f>IF(ISBLANK(E41),"",IF(AND(OR(F41&gt;=2,F41&lt;=-2),OR((D41-E41)&gt;=1000,(D41-E41)&lt;=-1000)),IF(ISBLANK(G41),'|'!B$56,""),""))</f>
        <v/>
      </c>
    </row>
    <row r="42" spans="1:8" x14ac:dyDescent="0.3">
      <c r="A42" s="204"/>
      <c r="B42" s="122"/>
      <c r="C42" s="20"/>
      <c r="D42" s="20"/>
      <c r="E42" s="20"/>
      <c r="F42" s="12" t="str">
        <f t="shared" si="1"/>
        <v>-</v>
      </c>
      <c r="G42" s="107"/>
      <c r="H42" s="31" t="str">
        <f>IF(ISBLANK(E42),"",IF(AND(OR(F42&gt;=2,F42&lt;=-2),OR((D42-E42)&gt;=1000,(D42-E42)&lt;=-1000)),IF(ISBLANK(G42),'|'!B$56,""),""))</f>
        <v/>
      </c>
    </row>
    <row r="43" spans="1:8" x14ac:dyDescent="0.3">
      <c r="A43" s="204"/>
      <c r="B43" s="122"/>
      <c r="C43" s="20"/>
      <c r="D43" s="20"/>
      <c r="E43" s="20"/>
      <c r="F43" s="12" t="str">
        <f t="shared" si="1"/>
        <v>-</v>
      </c>
      <c r="G43" s="107"/>
      <c r="H43" s="31" t="str">
        <f>IF(ISBLANK(E43),"",IF(AND(OR(F43&gt;=2,F43&lt;=-2),OR((D43-E43)&gt;=1000,(D43-E43)&lt;=-1000)),IF(ISBLANK(G43),'|'!B$56,""),""))</f>
        <v/>
      </c>
    </row>
    <row r="44" spans="1:8" x14ac:dyDescent="0.3">
      <c r="A44" s="204"/>
      <c r="B44" s="122"/>
      <c r="C44" s="20"/>
      <c r="D44" s="20"/>
      <c r="E44" s="20"/>
      <c r="F44" s="12" t="str">
        <f t="shared" si="1"/>
        <v>-</v>
      </c>
      <c r="G44" s="107"/>
      <c r="H44" s="31" t="str">
        <f>IF(ISBLANK(E44),"",IF(AND(OR(F44&gt;=2,F44&lt;=-2),OR((D44-E44)&gt;=1000,(D44-E44)&lt;=-1000)),IF(ISBLANK(G44),'|'!B$56,""),""))</f>
        <v/>
      </c>
    </row>
    <row r="45" spans="1:8" x14ac:dyDescent="0.3">
      <c r="A45" s="204"/>
      <c r="B45" s="122"/>
      <c r="C45" s="20"/>
      <c r="D45" s="20"/>
      <c r="E45" s="20"/>
      <c r="F45" s="12" t="str">
        <f t="shared" si="1"/>
        <v>-</v>
      </c>
      <c r="G45" s="107"/>
      <c r="H45" s="31" t="str">
        <f>IF(ISBLANK(E45),"",IF(AND(OR(F45&gt;=2,F45&lt;=-2),OR((D45-E45)&gt;=1000,(D45-E45)&lt;=-1000)),IF(ISBLANK(G45),'|'!B$56,""),""))</f>
        <v/>
      </c>
    </row>
    <row r="46" spans="1:8" x14ac:dyDescent="0.3">
      <c r="A46" s="204"/>
      <c r="B46" s="122"/>
      <c r="C46" s="20"/>
      <c r="D46" s="20"/>
      <c r="E46" s="20"/>
      <c r="F46" s="12" t="str">
        <f t="shared" si="1"/>
        <v>-</v>
      </c>
      <c r="G46" s="107"/>
      <c r="H46" s="31" t="str">
        <f>IF(ISBLANK(E46),"",IF(AND(OR(F46&gt;=2,F46&lt;=-2),OR((D46-E46)&gt;=1000,(D46-E46)&lt;=-1000)),IF(ISBLANK(G46),'|'!B$56,""),""))</f>
        <v/>
      </c>
    </row>
    <row r="47" spans="1:8" x14ac:dyDescent="0.3">
      <c r="A47" s="204"/>
      <c r="B47" s="122"/>
      <c r="C47" s="20"/>
      <c r="D47" s="20"/>
      <c r="E47" s="20"/>
      <c r="F47" s="12" t="str">
        <f t="shared" si="1"/>
        <v>-</v>
      </c>
      <c r="G47" s="107"/>
      <c r="H47" s="31" t="str">
        <f>IF(ISBLANK(E47),"",IF(AND(OR(F47&gt;=2,F47&lt;=-2),OR((D47-E47)&gt;=1000,(D47-E47)&lt;=-1000)),IF(ISBLANK(G47),'|'!B$56,""),""))</f>
        <v/>
      </c>
    </row>
    <row r="48" spans="1:8" x14ac:dyDescent="0.3">
      <c r="A48" s="204"/>
      <c r="B48" s="122"/>
      <c r="C48" s="20"/>
      <c r="D48" s="20"/>
      <c r="E48" s="20"/>
      <c r="F48" s="12" t="str">
        <f t="shared" si="1"/>
        <v>-</v>
      </c>
      <c r="G48" s="107"/>
      <c r="H48" s="31" t="str">
        <f>IF(ISBLANK(E48),"",IF(AND(OR(F48&gt;=2,F48&lt;=-2),OR((D48-E48)&gt;=1000,(D48-E48)&lt;=-1000)),IF(ISBLANK(G48),'|'!B$56,""),""))</f>
        <v/>
      </c>
    </row>
    <row r="49" spans="1:8" x14ac:dyDescent="0.3">
      <c r="A49" s="204"/>
      <c r="B49" s="122"/>
      <c r="C49" s="20"/>
      <c r="D49" s="20"/>
      <c r="E49" s="20"/>
      <c r="F49" s="12" t="str">
        <f t="shared" si="1"/>
        <v>-</v>
      </c>
      <c r="G49" s="107"/>
      <c r="H49" s="31" t="str">
        <f>IF(ISBLANK(E49),"",IF(AND(OR(F49&gt;=2,F49&lt;=-2),OR((D49-E49)&gt;=1000,(D49-E49)&lt;=-1000)),IF(ISBLANK(G49),'|'!B$56,""),""))</f>
        <v/>
      </c>
    </row>
    <row r="50" spans="1:8" x14ac:dyDescent="0.3">
      <c r="A50" s="204"/>
      <c r="B50" s="122"/>
      <c r="C50" s="20"/>
      <c r="D50" s="20"/>
      <c r="E50" s="20"/>
      <c r="F50" s="12" t="str">
        <f t="shared" si="1"/>
        <v>-</v>
      </c>
      <c r="G50" s="107"/>
      <c r="H50" s="31" t="str">
        <f>IF(ISBLANK(E50),"",IF(AND(OR(F50&gt;=2,F50&lt;=-2),OR((D50-E50)&gt;=1000,(D50-E50)&lt;=-1000)),IF(ISBLANK(G50),'|'!B$56,""),""))</f>
        <v/>
      </c>
    </row>
    <row r="51" spans="1:8" x14ac:dyDescent="0.3">
      <c r="A51" s="204"/>
      <c r="B51" s="122"/>
      <c r="C51" s="20"/>
      <c r="D51" s="20"/>
      <c r="E51" s="20"/>
      <c r="F51" s="12" t="str">
        <f t="shared" si="1"/>
        <v>-</v>
      </c>
      <c r="G51" s="107"/>
      <c r="H51" s="31" t="str">
        <f>IF(ISBLANK(E51),"",IF(AND(OR(F51&gt;=2,F51&lt;=-2),OR((D51-E51)&gt;=1000,(D51-E51)&lt;=-1000)),IF(ISBLANK(G51),'|'!B$56,""),""))</f>
        <v/>
      </c>
    </row>
    <row r="52" spans="1:8" x14ac:dyDescent="0.3">
      <c r="A52" s="204"/>
      <c r="B52" s="122"/>
      <c r="C52" s="20"/>
      <c r="D52" s="20"/>
      <c r="E52" s="20"/>
      <c r="F52" s="12" t="str">
        <f t="shared" si="1"/>
        <v>-</v>
      </c>
      <c r="G52" s="107"/>
      <c r="H52" s="31" t="str">
        <f>IF(ISBLANK(E52),"",IF(AND(OR(F52&gt;=2,F52&lt;=-2),OR((D52-E52)&gt;=1000,(D52-E52)&lt;=-1000)),IF(ISBLANK(G52),'|'!B$56,""),""))</f>
        <v/>
      </c>
    </row>
    <row r="53" spans="1:8" x14ac:dyDescent="0.3">
      <c r="A53" s="204"/>
      <c r="B53" s="122"/>
      <c r="C53" s="20"/>
      <c r="D53" s="20"/>
      <c r="E53" s="20"/>
      <c r="F53" s="12" t="str">
        <f t="shared" si="1"/>
        <v>-</v>
      </c>
      <c r="G53" s="107"/>
      <c r="H53" s="31" t="str">
        <f>IF(ISBLANK(E53),"",IF(AND(OR(F53&gt;=2,F53&lt;=-2),OR((D53-E53)&gt;=1000,(D53-E53)&lt;=-1000)),IF(ISBLANK(G53),'|'!B$56,""),""))</f>
        <v/>
      </c>
    </row>
    <row r="54" spans="1:8" x14ac:dyDescent="0.3">
      <c r="A54" s="204"/>
      <c r="B54" s="122"/>
      <c r="C54" s="20"/>
      <c r="D54" s="20"/>
      <c r="E54" s="20"/>
      <c r="F54" s="12" t="str">
        <f t="shared" si="1"/>
        <v>-</v>
      </c>
      <c r="G54" s="107"/>
      <c r="H54" s="31" t="str">
        <f>IF(ISBLANK(E54),"",IF(AND(OR(F54&gt;=2,F54&lt;=-2),OR((D54-E54)&gt;=1000,(D54-E54)&lt;=-1000)),IF(ISBLANK(G54),'|'!B$56,""),""))</f>
        <v/>
      </c>
    </row>
    <row r="55" spans="1:8" x14ac:dyDescent="0.3">
      <c r="A55" s="204"/>
      <c r="B55" s="122"/>
      <c r="C55" s="20"/>
      <c r="D55" s="20"/>
      <c r="E55" s="20"/>
      <c r="F55" s="12" t="str">
        <f t="shared" ref="F55:F58" si="2">IF(OR(D55=0,E55=0),"-",E55/D55*100-100)</f>
        <v>-</v>
      </c>
      <c r="G55" s="107"/>
      <c r="H55" s="31" t="str">
        <f>IF(ISBLANK(E55),"",IF(AND(OR(F55&gt;=2,F55&lt;=-2),OR((D55-E55)&gt;=1000,(D55-E55)&lt;=-1000)),IF(ISBLANK(G55),'|'!B$56,""),""))</f>
        <v/>
      </c>
    </row>
    <row r="56" spans="1:8" x14ac:dyDescent="0.3">
      <c r="A56" s="204"/>
      <c r="B56" s="122"/>
      <c r="C56" s="20"/>
      <c r="D56" s="20"/>
      <c r="E56" s="20"/>
      <c r="F56" s="12" t="str">
        <f t="shared" ref="F56" si="3">IF(OR(D56=0,E56=0),"-",E56/D56*100-100)</f>
        <v>-</v>
      </c>
      <c r="G56" s="107"/>
      <c r="H56" s="31" t="str">
        <f>IF(ISBLANK(E56),"",IF(AND(OR(F56&gt;=2,F56&lt;=-2),OR((D56-E56)&gt;=1000,(D56-E56)&lt;=-1000)),IF(ISBLANK(G56),'|'!B$56,""),""))</f>
        <v/>
      </c>
    </row>
    <row r="57" spans="1:8" x14ac:dyDescent="0.3">
      <c r="A57" s="204"/>
      <c r="B57" s="122"/>
      <c r="C57" s="20"/>
      <c r="D57" s="20"/>
      <c r="E57" s="20"/>
      <c r="F57" s="12" t="str">
        <f t="shared" si="2"/>
        <v>-</v>
      </c>
      <c r="G57" s="107"/>
      <c r="H57" s="31" t="str">
        <f>IF(ISBLANK(E57),"",IF(AND(OR(F57&gt;=2,F57&lt;=-2),OR((D57-E57)&gt;=1000,(D57-E57)&lt;=-1000)),IF(ISBLANK(G57),'|'!B$56,""),""))</f>
        <v/>
      </c>
    </row>
    <row r="58" spans="1:8" x14ac:dyDescent="0.3">
      <c r="A58" s="204"/>
      <c r="B58" s="122"/>
      <c r="C58" s="20"/>
      <c r="D58" s="20"/>
      <c r="E58" s="20"/>
      <c r="F58" s="12" t="str">
        <f t="shared" si="2"/>
        <v>-</v>
      </c>
      <c r="G58" s="107"/>
      <c r="H58" s="31" t="str">
        <f>IF(ISBLANK(E58),"",IF(AND(OR(F58&gt;=2,F58&lt;=-2),OR((D58-E58)&gt;=1000,(D58-E58)&lt;=-1000)),IF(ISBLANK(G58),'|'!B$56,""),""))</f>
        <v/>
      </c>
    </row>
    <row r="59" spans="1:8" x14ac:dyDescent="0.3">
      <c r="A59" s="204"/>
      <c r="B59" s="122"/>
      <c r="C59" s="20"/>
      <c r="D59" s="20"/>
      <c r="E59" s="20"/>
      <c r="F59" s="12" t="str">
        <f t="shared" si="1"/>
        <v>-</v>
      </c>
      <c r="G59" s="107"/>
      <c r="H59" s="31" t="str">
        <f>IF(ISBLANK(E59),"",IF(AND(OR(F59&gt;=2,F59&lt;=-2),OR((D59-E59)&gt;=1000,(D59-E59)&lt;=-1000)),IF(ISBLANK(G59),'|'!B$56,""),""))</f>
        <v/>
      </c>
    </row>
    <row r="60" spans="1:8" x14ac:dyDescent="0.3">
      <c r="A60" s="204"/>
      <c r="B60" s="122"/>
      <c r="C60" s="20"/>
      <c r="D60" s="20"/>
      <c r="E60" s="20"/>
      <c r="F60" s="12" t="str">
        <f t="shared" si="1"/>
        <v>-</v>
      </c>
      <c r="G60" s="107"/>
      <c r="H60" s="31" t="str">
        <f>IF(ISBLANK(E60),"",IF(AND(OR(F60&gt;=2,F60&lt;=-2),OR((D60-E60)&gt;=1000,(D60-E60)&lt;=-1000)),IF(ISBLANK(G60),'|'!B$56,""),""))</f>
        <v/>
      </c>
    </row>
    <row r="61" spans="1:8" x14ac:dyDescent="0.3">
      <c r="A61" s="204"/>
      <c r="B61" s="122"/>
      <c r="C61" s="20"/>
      <c r="D61" s="20"/>
      <c r="E61" s="20"/>
      <c r="F61" s="12" t="str">
        <f t="shared" si="1"/>
        <v>-</v>
      </c>
      <c r="G61" s="107"/>
      <c r="H61" s="31" t="str">
        <f>IF(ISBLANK(E61),"",IF(AND(OR(F61&gt;=2,F61&lt;=-2),OR((D61-E61)&gt;=1000,(D61-E61)&lt;=-1000)),IF(ISBLANK(G61),'|'!B$56,""),""))</f>
        <v/>
      </c>
    </row>
    <row r="62" spans="1:8" x14ac:dyDescent="0.3">
      <c r="A62" s="204"/>
      <c r="B62" s="122"/>
      <c r="C62" s="20"/>
      <c r="D62" s="20"/>
      <c r="E62" s="20"/>
      <c r="F62" s="12" t="str">
        <f t="shared" si="1"/>
        <v>-</v>
      </c>
      <c r="G62" s="107"/>
      <c r="H62" s="31" t="str">
        <f>IF(ISBLANK(E62),"",IF(AND(OR(F62&gt;=2,F62&lt;=-2),OR((D62-E62)&gt;=1000,(D62-E62)&lt;=-1000)),IF(ISBLANK(G62),'|'!B$56,""),""))</f>
        <v/>
      </c>
    </row>
    <row r="63" spans="1:8" x14ac:dyDescent="0.3">
      <c r="A63" s="204"/>
      <c r="B63" s="122"/>
      <c r="C63" s="20"/>
      <c r="D63" s="20"/>
      <c r="E63" s="20"/>
      <c r="F63" s="12" t="str">
        <f t="shared" si="0"/>
        <v>-</v>
      </c>
      <c r="G63" s="107"/>
      <c r="H63" s="31" t="str">
        <f>IF(ISBLANK(E63),"",IF(AND(OR(F63&gt;=2,F63&lt;=-2),OR((D63-E63)&gt;=1000,(D63-E63)&lt;=-1000)),IF(ISBLANK(G63),'|'!B$56,""),""))</f>
        <v/>
      </c>
    </row>
    <row r="64" spans="1:8" x14ac:dyDescent="0.3">
      <c r="A64" s="204"/>
      <c r="B64" s="123" t="s">
        <v>13</v>
      </c>
      <c r="C64" s="14">
        <f ca="1">SUM(C9:OFFSET(C64,-1,0))</f>
        <v>0</v>
      </c>
      <c r="D64" s="14">
        <f ca="1">SUM(D9:OFFSET(D64,-1,0))</f>
        <v>0</v>
      </c>
      <c r="E64" s="14">
        <f ca="1">SUM(E9:OFFSET(E64,-1,0))</f>
        <v>0</v>
      </c>
      <c r="F64" s="12" t="str">
        <f ca="1">IF(OR(D64=0,E64=0),"-",E64/D64*100-100)</f>
        <v>-</v>
      </c>
      <c r="G64" s="15"/>
      <c r="H64" s="31"/>
    </row>
    <row r="65" spans="1:8" x14ac:dyDescent="0.3">
      <c r="A65" s="204"/>
      <c r="B65" s="123" t="s">
        <v>12</v>
      </c>
      <c r="C65" s="20"/>
      <c r="D65" s="20"/>
      <c r="E65" s="20"/>
      <c r="F65" s="12" t="str">
        <f t="shared" si="0"/>
        <v>-</v>
      </c>
      <c r="G65" s="107"/>
      <c r="H65" s="31" t="str">
        <f>IF(ISBLANK(E65),"",IF(AND(OR(F65&gt;=2,F65&lt;=-2),OR((D65-E65)&gt;=1000,(D65-E65)&lt;=-1000)),IF(ISBLANK(G65),'|'!B$56,""),""))</f>
        <v/>
      </c>
    </row>
    <row r="66" spans="1:8" x14ac:dyDescent="0.3">
      <c r="A66" s="204"/>
      <c r="B66" s="123" t="s">
        <v>15</v>
      </c>
      <c r="C66" s="14" t="str">
        <f ca="1">IF(C64,C65*100/C64,"")</f>
        <v/>
      </c>
      <c r="D66" s="14" t="str">
        <f ca="1">IF(D64,D65*100/D64,"")</f>
        <v/>
      </c>
      <c r="E66" s="14" t="str">
        <f ca="1">IF(E64,E65*100/E64,"")</f>
        <v/>
      </c>
      <c r="F66" s="16"/>
      <c r="G66" s="15"/>
      <c r="H66" s="31"/>
    </row>
    <row r="67" spans="1:8" x14ac:dyDescent="0.3">
      <c r="C67" s="17"/>
      <c r="D67" s="17"/>
      <c r="E67" s="17"/>
      <c r="F67" s="18"/>
      <c r="H67" s="31"/>
    </row>
    <row r="68" spans="1:8" x14ac:dyDescent="0.3">
      <c r="A68" s="19"/>
      <c r="B68" s="120" t="s">
        <v>21</v>
      </c>
      <c r="C68" s="17"/>
      <c r="D68" s="17"/>
      <c r="E68" s="17"/>
      <c r="F68" s="18"/>
      <c r="H68" s="31"/>
    </row>
    <row r="69" spans="1:8" x14ac:dyDescent="0.3">
      <c r="A69" s="203" t="s">
        <v>33</v>
      </c>
      <c r="B69" s="123" t="s">
        <v>16</v>
      </c>
      <c r="C69" s="20"/>
      <c r="D69" s="14">
        <f>'Personalübersicht (Fp)'!H30</f>
        <v>0</v>
      </c>
      <c r="E69" s="14">
        <f>'Personalübersicht (Fp)'!G30</f>
        <v>0</v>
      </c>
      <c r="F69" s="21" t="str">
        <f>IF(OR(D69=0,E69=0),"-",E69/D69*100-100)</f>
        <v>-</v>
      </c>
      <c r="G69" s="107"/>
      <c r="H69" s="31" t="str">
        <f>IF(ISBLANK(E69),"",IF(AND(OR(F69&gt;=2,F69&lt;=-2),OR((D69-E69)&gt;=1000,(D69-E69)&lt;=-1000)),IF(ISBLANK(G69),'|'!B$56,""),""))</f>
        <v/>
      </c>
    </row>
    <row r="70" spans="1:8" x14ac:dyDescent="0.3">
      <c r="A70" s="204"/>
      <c r="B70" s="123" t="s">
        <v>17</v>
      </c>
      <c r="C70" s="20"/>
      <c r="D70" s="14">
        <f>'Personalübersicht (Fp)'!H63</f>
        <v>0</v>
      </c>
      <c r="E70" s="14">
        <f>'Personalübersicht (Fp)'!G63</f>
        <v>0</v>
      </c>
      <c r="F70" s="21" t="str">
        <f>IF(OR(D70=0,E70=0),"-",E70/D70*100-100)</f>
        <v>-</v>
      </c>
      <c r="G70" s="107"/>
      <c r="H70" s="31" t="str">
        <f>IF(ISBLANK(E70),"",IF(AND(OR(F70&gt;=2,F70&lt;=-2),OR((D70-E70)&gt;=1000,(D70-E70)&lt;=-1000)),IF(ISBLANK(G70),'|'!B$56,""),""))</f>
        <v/>
      </c>
    </row>
    <row r="71" spans="1:8" x14ac:dyDescent="0.3">
      <c r="A71" s="204"/>
      <c r="B71" s="123" t="s">
        <v>13</v>
      </c>
      <c r="C71" s="14">
        <f>SUM(C69:C70)</f>
        <v>0</v>
      </c>
      <c r="D71" s="14">
        <f>SUM(D69:D70)</f>
        <v>0</v>
      </c>
      <c r="E71" s="14">
        <f>SUM(E69:E70)</f>
        <v>0</v>
      </c>
      <c r="F71" s="21" t="str">
        <f>IF(OR(D71=0,E71=0),"-",E71/D71*100-100)</f>
        <v>-</v>
      </c>
      <c r="G71" s="15"/>
      <c r="H71" s="31"/>
    </row>
    <row r="72" spans="1:8" x14ac:dyDescent="0.3">
      <c r="A72" s="205"/>
      <c r="B72" s="123" t="s">
        <v>15</v>
      </c>
      <c r="C72" s="14" t="str">
        <f>IF(C71,C69*100/C71,"")</f>
        <v/>
      </c>
      <c r="D72" s="14" t="str">
        <f>IF(D71,D69*100/D71,"")</f>
        <v/>
      </c>
      <c r="E72" s="14" t="str">
        <f>IF(E71,E69*100/E71,"")</f>
        <v/>
      </c>
      <c r="F72" s="21"/>
      <c r="G72" s="15"/>
      <c r="H72" s="31"/>
    </row>
    <row r="73" spans="1:8" x14ac:dyDescent="0.3">
      <c r="C73" s="17"/>
      <c r="D73" s="17"/>
      <c r="E73" s="17"/>
      <c r="F73" s="17"/>
      <c r="H73" s="31"/>
    </row>
    <row r="74" spans="1:8" x14ac:dyDescent="0.3">
      <c r="B74" s="120" t="s">
        <v>22</v>
      </c>
      <c r="C74" s="17"/>
      <c r="D74" s="17"/>
      <c r="E74" s="17"/>
      <c r="F74" s="17"/>
      <c r="H74" s="31"/>
    </row>
    <row r="75" spans="1:8" x14ac:dyDescent="0.3">
      <c r="B75" s="123" t="s">
        <v>25</v>
      </c>
      <c r="C75" s="14">
        <f ca="1">C64+C71</f>
        <v>0</v>
      </c>
      <c r="D75" s="14">
        <f ca="1">D64+D71</f>
        <v>0</v>
      </c>
      <c r="E75" s="14">
        <f ca="1">E64+E71</f>
        <v>0</v>
      </c>
      <c r="F75" s="21" t="str">
        <f ca="1">IF(OR(D75=0,E75=0),"-",E75/D75*100-100)</f>
        <v>-</v>
      </c>
      <c r="G75" s="15"/>
      <c r="H75" s="31"/>
    </row>
    <row r="76" spans="1:8" x14ac:dyDescent="0.3">
      <c r="B76" s="123" t="s">
        <v>23</v>
      </c>
      <c r="C76" s="14">
        <f>C65+C69</f>
        <v>0</v>
      </c>
      <c r="D76" s="14">
        <f>D65+D69</f>
        <v>0</v>
      </c>
      <c r="E76" s="14">
        <f>E65+E69</f>
        <v>0</v>
      </c>
      <c r="F76" s="21" t="str">
        <f>IF(OR(D76=0,E76=0),"-",E76/D76*100-100)</f>
        <v>-</v>
      </c>
      <c r="G76" s="15"/>
      <c r="H76" s="31"/>
    </row>
    <row r="77" spans="1:8" x14ac:dyDescent="0.3">
      <c r="B77" s="123" t="s">
        <v>24</v>
      </c>
      <c r="C77" s="14" t="str">
        <f ca="1">IF(C75,C76*100/C75,"")</f>
        <v/>
      </c>
      <c r="D77" s="14" t="str">
        <f ca="1">IF(D75,D76*100/D75,"")</f>
        <v/>
      </c>
      <c r="E77" s="14" t="str">
        <f ca="1">IF(E75,E76*100/E75,"")</f>
        <v/>
      </c>
      <c r="F77" s="21"/>
      <c r="G77" s="15"/>
      <c r="H77" s="31"/>
    </row>
    <row r="78" spans="1:8" x14ac:dyDescent="0.3">
      <c r="C78" s="17"/>
      <c r="D78" s="17"/>
      <c r="E78" s="17"/>
      <c r="F78" s="18"/>
      <c r="H78" s="31"/>
    </row>
    <row r="79" spans="1:8" x14ac:dyDescent="0.3">
      <c r="C79" s="17"/>
      <c r="D79" s="17"/>
      <c r="E79" s="17"/>
      <c r="F79" s="18"/>
      <c r="H79" s="31"/>
    </row>
    <row r="80" spans="1:8" x14ac:dyDescent="0.3">
      <c r="B80" s="120" t="s">
        <v>74</v>
      </c>
      <c r="C80" s="17"/>
      <c r="D80" s="17"/>
      <c r="E80" s="17"/>
      <c r="F80" s="18"/>
      <c r="H80" s="31"/>
    </row>
    <row r="81" spans="1:11" ht="28" x14ac:dyDescent="0.3">
      <c r="A81" s="206" t="s">
        <v>34</v>
      </c>
      <c r="B81" s="124" t="s">
        <v>28</v>
      </c>
      <c r="C81" s="20"/>
      <c r="D81" s="20"/>
      <c r="E81" s="20"/>
      <c r="F81" s="22" t="str">
        <f t="shared" ref="F81:F90" si="4">IF(OR(D81=0,E81=0),"-",E81/D81*100-100)</f>
        <v>-</v>
      </c>
      <c r="G81" s="107"/>
      <c r="H81" s="31" t="str">
        <f>IF(ISBLANK(E81),"",IF(AND(OR(F81&gt;=2,F81&lt;=-2),OR((D81-E81)&gt;=1000,(D81-E81)&lt;=-1000)),IF(ISBLANK(G81),'|'!B$56,""),""))</f>
        <v/>
      </c>
    </row>
    <row r="82" spans="1:11" x14ac:dyDescent="0.3">
      <c r="A82" s="207"/>
      <c r="B82" s="124" t="s">
        <v>26</v>
      </c>
      <c r="C82" s="20"/>
      <c r="D82" s="20"/>
      <c r="E82" s="20"/>
      <c r="F82" s="22" t="str">
        <f t="shared" si="4"/>
        <v>-</v>
      </c>
      <c r="G82" s="107"/>
      <c r="H82" s="31" t="str">
        <f>IF(ISBLANK(E82),"",IF(AND(OR(F82&gt;=2,F82&lt;=-2),OR((D82-E82)&gt;=1000,(D82-E82)&lt;=-1000)),IF(ISBLANK(G82),'|'!B$56,""),""))</f>
        <v/>
      </c>
    </row>
    <row r="83" spans="1:11" x14ac:dyDescent="0.3">
      <c r="A83" s="207"/>
      <c r="B83" s="124" t="s">
        <v>27</v>
      </c>
      <c r="C83" s="20"/>
      <c r="D83" s="20"/>
      <c r="E83" s="20"/>
      <c r="F83" s="22" t="str">
        <f t="shared" si="4"/>
        <v>-</v>
      </c>
      <c r="G83" s="107"/>
      <c r="H83" s="31" t="str">
        <f>IF(ISBLANK(E83),"",IF(AND(OR(F83&gt;=2,F83&lt;=-2),OR((D83-E83)&gt;=1000,(D83-E83)&lt;=-1000)),IF(ISBLANK(G83),'|'!B$56,""),""))</f>
        <v/>
      </c>
    </row>
    <row r="84" spans="1:11" x14ac:dyDescent="0.3">
      <c r="A84" s="207"/>
      <c r="B84" s="124" t="s">
        <v>128</v>
      </c>
      <c r="C84" s="20"/>
      <c r="D84" s="20"/>
      <c r="E84" s="20"/>
      <c r="F84" s="22" t="str">
        <f t="shared" si="4"/>
        <v>-</v>
      </c>
      <c r="G84" s="107"/>
      <c r="H84" s="31" t="str">
        <f>IF(ISBLANK(E84),"",IF(AND(OR(F84&gt;=2,F84&lt;=-2),OR((D84-E84)&gt;=1000,(D84-E84)&lt;=-1000)),IF(ISBLANK(G84),'|'!B$56,""),""))</f>
        <v/>
      </c>
    </row>
    <row r="85" spans="1:11" x14ac:dyDescent="0.3">
      <c r="A85" s="207"/>
      <c r="B85" s="122"/>
      <c r="C85" s="20"/>
      <c r="D85" s="20"/>
      <c r="E85" s="20"/>
      <c r="F85" s="22" t="str">
        <f t="shared" si="4"/>
        <v>-</v>
      </c>
      <c r="G85" s="107"/>
      <c r="H85" s="31" t="str">
        <f>IF(ISBLANK(E85),"",IF(AND(OR(F85&gt;=2,F85&lt;=-2),OR((D85-E85)&gt;=1000,(D85-E85)&lt;=-1000)),IF(ISBLANK(G85),'|'!B$56,""),""))</f>
        <v/>
      </c>
    </row>
    <row r="86" spans="1:11" x14ac:dyDescent="0.3">
      <c r="A86" s="207"/>
      <c r="B86" s="122"/>
      <c r="C86" s="20"/>
      <c r="D86" s="20"/>
      <c r="E86" s="20"/>
      <c r="F86" s="22" t="str">
        <f t="shared" si="4"/>
        <v>-</v>
      </c>
      <c r="G86" s="107"/>
      <c r="H86" s="31" t="str">
        <f>IF(ISBLANK(E86),"",IF(AND(OR(F86&gt;=2,F86&lt;=-2),OR((D86-E86)&gt;=1000,(D86-E86)&lt;=-1000)),IF(ISBLANK(G86),'|'!B$56,""),""))</f>
        <v/>
      </c>
    </row>
    <row r="87" spans="1:11" x14ac:dyDescent="0.3">
      <c r="A87" s="207"/>
      <c r="B87" s="122"/>
      <c r="C87" s="20"/>
      <c r="D87" s="20"/>
      <c r="E87" s="20"/>
      <c r="F87" s="22" t="str">
        <f t="shared" ref="F87" si="5">IF(OR(D87=0,E87=0),"-",E87/D87*100-100)</f>
        <v>-</v>
      </c>
      <c r="G87" s="107"/>
      <c r="H87" s="31" t="str">
        <f>IF(ISBLANK(E87),"",IF(AND(OR(F87&gt;=2,F87&lt;=-2),OR((D87-E87)&gt;=1000,(D87-E87)&lt;=-1000)),IF(ISBLANK(G87),'|'!B$56,""),""))</f>
        <v/>
      </c>
    </row>
    <row r="88" spans="1:11" x14ac:dyDescent="0.3">
      <c r="A88" s="207"/>
      <c r="B88" s="122"/>
      <c r="C88" s="20"/>
      <c r="D88" s="20"/>
      <c r="E88" s="20"/>
      <c r="F88" s="22" t="str">
        <f t="shared" si="4"/>
        <v>-</v>
      </c>
      <c r="G88" s="107"/>
      <c r="H88" s="31" t="str">
        <f>IF(ISBLANK(E88),"",IF(AND(OR(F88&gt;=2,F88&lt;=-2),OR((D88-E88)&gt;=1000,(D88-E88)&lt;=-1000)),IF(ISBLANK(G88),'|'!B$56,""),""))</f>
        <v/>
      </c>
    </row>
    <row r="89" spans="1:11" x14ac:dyDescent="0.3">
      <c r="A89" s="207"/>
      <c r="B89" s="122"/>
      <c r="C89" s="20"/>
      <c r="D89" s="20"/>
      <c r="E89" s="20"/>
      <c r="F89" s="22" t="str">
        <f t="shared" si="4"/>
        <v>-</v>
      </c>
      <c r="G89" s="107"/>
      <c r="H89" s="31" t="str">
        <f>IF(ISBLANK(E89),"",IF(AND(OR(F89&gt;=2,F89&lt;=-2),OR((D89-E89)&gt;=1000,(D89-E89)&lt;=-1000)),IF(ISBLANK(G89),'|'!B$56,""),""))</f>
        <v/>
      </c>
    </row>
    <row r="90" spans="1:11" x14ac:dyDescent="0.3">
      <c r="A90" s="208"/>
      <c r="B90" s="125" t="s">
        <v>25</v>
      </c>
      <c r="C90" s="23">
        <f ca="1">SUM(C81:OFFSET(C90,-1,0))</f>
        <v>0</v>
      </c>
      <c r="D90" s="23">
        <f ca="1">SUM(D81:OFFSET(D90,-1,0))</f>
        <v>0</v>
      </c>
      <c r="E90" s="23">
        <f ca="1">SUM(E81:OFFSET(E90,-1,0))</f>
        <v>0</v>
      </c>
      <c r="F90" s="22" t="str">
        <f t="shared" ca="1" si="4"/>
        <v>-</v>
      </c>
      <c r="G90" s="15"/>
      <c r="H90" s="31"/>
    </row>
    <row r="91" spans="1:11" x14ac:dyDescent="0.3">
      <c r="C91" s="17"/>
      <c r="D91" s="17"/>
      <c r="E91" s="17"/>
      <c r="F91" s="24"/>
    </row>
    <row r="92" spans="1:11" x14ac:dyDescent="0.3">
      <c r="B92" s="120" t="s">
        <v>75</v>
      </c>
      <c r="C92" s="17"/>
      <c r="D92" s="17"/>
      <c r="E92" s="17"/>
      <c r="F92" s="24"/>
      <c r="H92" s="32" t="s">
        <v>61</v>
      </c>
    </row>
    <row r="93" spans="1:11" x14ac:dyDescent="0.3">
      <c r="A93" s="202" t="s">
        <v>34</v>
      </c>
      <c r="B93" s="124" t="s">
        <v>43</v>
      </c>
      <c r="C93" s="20"/>
      <c r="D93" s="20"/>
      <c r="E93" s="20"/>
      <c r="F93" s="26" t="str">
        <f t="shared" ref="F93:F108" si="6">IF(OR(D93=0,E93=0),"-",E93/D93*100-100)</f>
        <v>-</v>
      </c>
      <c r="G93" s="107"/>
      <c r="H93" s="27"/>
      <c r="I93" s="31" t="str">
        <f>IF(ISBLANK(E93),"",IF(AND(OR(F93&gt;=2,F93&lt;=-2),OR((D93-E93)&gt;=1000,(D93-E93)&lt;=-1000)),IF(ISBLANK(G93),IF(ISBLANK(H93),'|'!B$57,'|'!B$56),IF(ISBLANK(E93),"",IF(ISBLANK(H93),'|'!B$58,""))),IF(ISBLANK(H93),'|'!B$58,"")))</f>
        <v/>
      </c>
      <c r="J93" s="30" t="s">
        <v>99</v>
      </c>
      <c r="K93" s="30"/>
    </row>
    <row r="94" spans="1:11" x14ac:dyDescent="0.3">
      <c r="A94" s="202"/>
      <c r="B94" s="124" t="s">
        <v>105</v>
      </c>
      <c r="C94" s="20"/>
      <c r="D94" s="20"/>
      <c r="E94" s="20"/>
      <c r="F94" s="26" t="str">
        <f t="shared" si="6"/>
        <v>-</v>
      </c>
      <c r="G94" s="107"/>
      <c r="H94" s="27"/>
      <c r="I94" s="31" t="str">
        <f>IF(ISBLANK(E94),"",IF(AND(OR(F94&gt;=2,F94&lt;=-2),OR((D94-E94)&gt;=1000,(D94-E94)&lt;=-1000)),IF(ISBLANK(G94),IF(ISBLANK(H94),'|'!B$57,'|'!B$56),IF(ISBLANK(E94),"",IF(ISBLANK(H94),'|'!B$58,""))),IF(ISBLANK(H94),'|'!B$58,"")))</f>
        <v/>
      </c>
      <c r="J94" s="30" t="s">
        <v>62</v>
      </c>
    </row>
    <row r="95" spans="1:11" ht="24" x14ac:dyDescent="0.3">
      <c r="A95" s="202"/>
      <c r="B95" s="124" t="s">
        <v>106</v>
      </c>
      <c r="C95" s="20"/>
      <c r="D95" s="20"/>
      <c r="E95" s="20"/>
      <c r="F95" s="26" t="str">
        <f t="shared" si="6"/>
        <v>-</v>
      </c>
      <c r="G95" s="107"/>
      <c r="H95" s="27"/>
      <c r="I95" s="31" t="str">
        <f>IF(ISBLANK(E95),"",IF(AND(OR(F95&gt;=2,F95&lt;=-2),OR((D95-E95)&gt;=1000,(D95-E95)&lt;=-1000)),IF(ISBLANK(G95),IF(ISBLANK(H95),'|'!B$57,'|'!B$56),IF(ISBLANK(E95),"",IF(ISBLANK(H95),'|'!B$58,""))),IF(ISBLANK(H95),'|'!B$58,"")))</f>
        <v/>
      </c>
      <c r="J95" s="30" t="s">
        <v>98</v>
      </c>
    </row>
    <row r="96" spans="1:11" x14ac:dyDescent="0.3">
      <c r="A96" s="202"/>
      <c r="B96" s="124" t="s">
        <v>124</v>
      </c>
      <c r="C96" s="20"/>
      <c r="D96" s="20"/>
      <c r="E96" s="20"/>
      <c r="F96" s="26" t="str">
        <f t="shared" si="6"/>
        <v>-</v>
      </c>
      <c r="G96" s="107"/>
      <c r="H96" s="27"/>
      <c r="I96" s="31" t="str">
        <f>IF(ISBLANK(E96),"",IF(AND(OR(F96&gt;=2,F96&lt;=-2),OR((D96-E96)&gt;=1000,(D96-E96)&lt;=-1000)),IF(ISBLANK(G96),IF(ISBLANK(H96),'|'!B$57,'|'!B$56),IF(ISBLANK(E96),"",IF(ISBLANK(H96),'|'!B$58,""))),IF(ISBLANK(H96),'|'!B$58,"")))</f>
        <v/>
      </c>
    </row>
    <row r="97" spans="1:9" x14ac:dyDescent="0.3">
      <c r="A97" s="202"/>
      <c r="B97" s="124" t="s">
        <v>125</v>
      </c>
      <c r="C97" s="20"/>
      <c r="D97" s="20"/>
      <c r="E97" s="20"/>
      <c r="F97" s="26" t="str">
        <f t="shared" si="6"/>
        <v>-</v>
      </c>
      <c r="G97" s="107"/>
      <c r="H97" s="27"/>
      <c r="I97" s="31" t="str">
        <f>IF(ISBLANK(E97),"",IF(AND(OR(F97&gt;=2,F97&lt;=-2),OR((D97-E97)&gt;=1000,(D97-E97)&lt;=-1000)),IF(ISBLANK(G97),IF(ISBLANK(H97),'|'!B$57,'|'!B$56),IF(ISBLANK(E97),"",IF(ISBLANK(H97),'|'!B$58,""))),IF(ISBLANK(H97),'|'!B$58,"")))</f>
        <v/>
      </c>
    </row>
    <row r="98" spans="1:9" x14ac:dyDescent="0.3">
      <c r="A98" s="202"/>
      <c r="B98" s="124" t="s">
        <v>126</v>
      </c>
      <c r="C98" s="20"/>
      <c r="D98" s="20"/>
      <c r="E98" s="20"/>
      <c r="F98" s="26" t="str">
        <f t="shared" si="6"/>
        <v>-</v>
      </c>
      <c r="G98" s="107"/>
      <c r="H98" s="27"/>
      <c r="I98" s="31" t="str">
        <f>IF(ISBLANK(E98),"",IF(AND(OR(F98&gt;=2,F98&lt;=-2),OR((D98-E98)&gt;=1000,(D98-E98)&lt;=-1000)),IF(ISBLANK(G98),IF(ISBLANK(H98),'|'!B$57,'|'!B$56),IF(ISBLANK(E98),"",IF(ISBLANK(H98),'|'!B$58,""))),IF(ISBLANK(H98),'|'!B$58,"")))</f>
        <v/>
      </c>
    </row>
    <row r="99" spans="1:9" x14ac:dyDescent="0.3">
      <c r="A99" s="202"/>
      <c r="B99" s="122"/>
      <c r="C99" s="20"/>
      <c r="D99" s="20"/>
      <c r="E99" s="20"/>
      <c r="F99" s="26" t="str">
        <f t="shared" si="6"/>
        <v>-</v>
      </c>
      <c r="G99" s="107"/>
      <c r="H99" s="27"/>
      <c r="I99" s="31" t="str">
        <f>IF(ISBLANK(E99),"",IF(AND(OR(F99&gt;=2,F99&lt;=-2),OR((D99-E99)&gt;=1000,(D99-E99)&lt;=-1000)),IF(ISBLANK(G99),IF(ISBLANK(H99),'|'!B$57,'|'!B$56),IF(ISBLANK(E99),"",IF(ISBLANK(H99),'|'!B$58,""))),IF(ISBLANK(H99),'|'!B$58,"")))</f>
        <v/>
      </c>
    </row>
    <row r="100" spans="1:9" x14ac:dyDescent="0.3">
      <c r="A100" s="202"/>
      <c r="B100" s="122"/>
      <c r="C100" s="20"/>
      <c r="D100" s="20"/>
      <c r="E100" s="20"/>
      <c r="F100" s="26" t="str">
        <f t="shared" si="6"/>
        <v>-</v>
      </c>
      <c r="G100" s="107"/>
      <c r="H100" s="27"/>
      <c r="I100" s="31" t="str">
        <f>IF(ISBLANK(E100),"",IF(AND(OR(F100&gt;=2,F100&lt;=-2),OR((D100-E100)&gt;=1000,(D100-E100)&lt;=-1000)),IF(ISBLANK(G100),IF(ISBLANK(H100),'|'!B$57,'|'!B$56),IF(ISBLANK(E100),"",IF(ISBLANK(H100),'|'!B$58,""))),IF(ISBLANK(H100),'|'!B$58,"")))</f>
        <v/>
      </c>
    </row>
    <row r="101" spans="1:9" x14ac:dyDescent="0.3">
      <c r="A101" s="202"/>
      <c r="B101" s="122"/>
      <c r="C101" s="20"/>
      <c r="D101" s="20"/>
      <c r="E101" s="20"/>
      <c r="F101" s="26" t="str">
        <f t="shared" ref="F101:F105" si="7">IF(OR(D101=0,E101=0),"-",E101/D101*100-100)</f>
        <v>-</v>
      </c>
      <c r="G101" s="107"/>
      <c r="H101" s="27"/>
      <c r="I101" s="31" t="str">
        <f>IF(ISBLANK(E101),"",IF(AND(OR(F101&gt;=2,F101&lt;=-2),OR((D101-E101)&gt;=1000,(D101-E101)&lt;=-1000)),IF(ISBLANK(G101),IF(ISBLANK(H101),'|'!B$57,'|'!B$56),IF(ISBLANK(E101),"",IF(ISBLANK(H101),'|'!B$58,""))),IF(ISBLANK(H101),'|'!B$58,"")))</f>
        <v/>
      </c>
    </row>
    <row r="102" spans="1:9" x14ac:dyDescent="0.3">
      <c r="A102" s="202"/>
      <c r="B102" s="122"/>
      <c r="C102" s="20"/>
      <c r="D102" s="20"/>
      <c r="E102" s="20"/>
      <c r="F102" s="26" t="str">
        <f t="shared" si="7"/>
        <v>-</v>
      </c>
      <c r="G102" s="107"/>
      <c r="H102" s="27"/>
      <c r="I102" s="31" t="str">
        <f>IF(ISBLANK(E102),"",IF(AND(OR(F102&gt;=2,F102&lt;=-2),OR((D102-E102)&gt;=1000,(D102-E102)&lt;=-1000)),IF(ISBLANK(G102),IF(ISBLANK(H102),'|'!B$57,'|'!B$56),IF(ISBLANK(E102),"",IF(ISBLANK(H102),'|'!B$58,""))),IF(ISBLANK(H102),'|'!B$58,"")))</f>
        <v/>
      </c>
    </row>
    <row r="103" spans="1:9" x14ac:dyDescent="0.3">
      <c r="A103" s="202"/>
      <c r="B103" s="122"/>
      <c r="C103" s="20"/>
      <c r="D103" s="20"/>
      <c r="E103" s="20"/>
      <c r="F103" s="26" t="str">
        <f t="shared" si="7"/>
        <v>-</v>
      </c>
      <c r="G103" s="107"/>
      <c r="H103" s="27"/>
      <c r="I103" s="31" t="str">
        <f>IF(ISBLANK(E103),"",IF(AND(OR(F103&gt;=2,F103&lt;=-2),OR((D103-E103)&gt;=1000,(D103-E103)&lt;=-1000)),IF(ISBLANK(G103),IF(ISBLANK(H103),'|'!B$57,'|'!B$56),IF(ISBLANK(E103),"",IF(ISBLANK(H103),'|'!B$58,""))),IF(ISBLANK(H103),'|'!B$58,"")))</f>
        <v/>
      </c>
    </row>
    <row r="104" spans="1:9" x14ac:dyDescent="0.3">
      <c r="A104" s="202"/>
      <c r="B104" s="122"/>
      <c r="C104" s="20"/>
      <c r="D104" s="20"/>
      <c r="E104" s="20"/>
      <c r="F104" s="26" t="str">
        <f t="shared" ref="F104" si="8">IF(OR(D104=0,E104=0),"-",E104/D104*100-100)</f>
        <v>-</v>
      </c>
      <c r="G104" s="107"/>
      <c r="H104" s="27"/>
      <c r="I104" s="31" t="str">
        <f>IF(ISBLANK(E104),"",IF(AND(OR(F104&gt;=2,F104&lt;=-2),OR((D104-E104)&gt;=1000,(D104-E104)&lt;=-1000)),IF(ISBLANK(G104),IF(ISBLANK(H104),'|'!B$57,'|'!B$56),IF(ISBLANK(E104),"",IF(ISBLANK(H104),'|'!B$58,""))),IF(ISBLANK(H104),'|'!B$58,"")))</f>
        <v/>
      </c>
    </row>
    <row r="105" spans="1:9" x14ac:dyDescent="0.3">
      <c r="A105" s="202"/>
      <c r="B105" s="122"/>
      <c r="C105" s="20"/>
      <c r="D105" s="20"/>
      <c r="E105" s="20"/>
      <c r="F105" s="26" t="str">
        <f t="shared" si="7"/>
        <v>-</v>
      </c>
      <c r="G105" s="107"/>
      <c r="H105" s="27"/>
      <c r="I105" s="31" t="str">
        <f>IF(ISBLANK(E105),"",IF(AND(OR(F105&gt;=2,F105&lt;=-2),OR((D105-E105)&gt;=1000,(D105-E105)&lt;=-1000)),IF(ISBLANK(G105),IF(ISBLANK(H105),'|'!B$57,'|'!B$56),IF(ISBLANK(E105),"",IF(ISBLANK(H105),'|'!B$58,""))),IF(ISBLANK(H105),'|'!B$58,"")))</f>
        <v/>
      </c>
    </row>
    <row r="106" spans="1:9" ht="14.5" customHeight="1" x14ac:dyDescent="0.3">
      <c r="A106" s="202"/>
      <c r="B106" s="122"/>
      <c r="C106" s="20"/>
      <c r="D106" s="20"/>
      <c r="E106" s="167"/>
      <c r="F106" s="26" t="str">
        <f t="shared" si="6"/>
        <v>-</v>
      </c>
      <c r="G106" s="107"/>
      <c r="H106" s="27"/>
      <c r="I106" s="31"/>
    </row>
    <row r="107" spans="1:9" ht="14.5" customHeight="1" x14ac:dyDescent="0.3">
      <c r="A107" s="202"/>
      <c r="B107" s="125" t="s">
        <v>127</v>
      </c>
      <c r="C107" s="20"/>
      <c r="D107" s="20"/>
      <c r="E107" s="34"/>
      <c r="F107" s="26" t="str">
        <f t="shared" si="6"/>
        <v>-</v>
      </c>
      <c r="G107" s="107"/>
      <c r="H107" s="27"/>
      <c r="I107" s="31"/>
    </row>
    <row r="108" spans="1:9" x14ac:dyDescent="0.3">
      <c r="A108" s="202"/>
      <c r="B108" s="125" t="s">
        <v>25</v>
      </c>
      <c r="C108" s="23">
        <f ca="1">SUM(C93:OFFSET(C108,-1,0))</f>
        <v>0</v>
      </c>
      <c r="D108" s="23">
        <f ca="1">SUM(D93:OFFSET(D108,-1,0))</f>
        <v>0</v>
      </c>
      <c r="E108" s="23">
        <f ca="1">SUM(E93:OFFSET(E108,-1,0))</f>
        <v>0</v>
      </c>
      <c r="F108" s="26" t="str">
        <f t="shared" ca="1" si="6"/>
        <v>-</v>
      </c>
      <c r="G108" s="15"/>
    </row>
    <row r="109" spans="1:9" x14ac:dyDescent="0.3">
      <c r="C109" s="17"/>
      <c r="D109" s="17"/>
      <c r="E109" s="17"/>
      <c r="F109" s="24"/>
    </row>
    <row r="110" spans="1:9" x14ac:dyDescent="0.3">
      <c r="B110" s="120" t="s">
        <v>35</v>
      </c>
      <c r="C110" s="17"/>
      <c r="D110" s="17"/>
      <c r="E110" s="17"/>
      <c r="F110" s="24"/>
    </row>
    <row r="111" spans="1:9" x14ac:dyDescent="0.3">
      <c r="B111" s="125" t="s">
        <v>25</v>
      </c>
      <c r="C111" s="23">
        <f ca="1">C90+C108</f>
        <v>0</v>
      </c>
      <c r="D111" s="23">
        <f ca="1">D90+D108</f>
        <v>0</v>
      </c>
      <c r="E111" s="23">
        <f ca="1">E90+E108</f>
        <v>0</v>
      </c>
      <c r="F111" s="26" t="str">
        <f t="shared" ref="F111" ca="1" si="9">IF(OR(D111=0,E111=0),"-",E111/D111*100-100)</f>
        <v>-</v>
      </c>
      <c r="G111" s="15"/>
    </row>
    <row r="112" spans="1:9" x14ac:dyDescent="0.3">
      <c r="C112" s="17"/>
      <c r="D112" s="17"/>
      <c r="E112" s="17"/>
      <c r="F112" s="24"/>
    </row>
    <row r="113" spans="2:8" ht="28" x14ac:dyDescent="0.3">
      <c r="B113" s="126" t="s">
        <v>123</v>
      </c>
      <c r="C113" s="166">
        <f ca="1">C111-C75</f>
        <v>0</v>
      </c>
      <c r="D113" s="166">
        <f ca="1">D111-D75</f>
        <v>0</v>
      </c>
      <c r="E113" s="166">
        <f ca="1">E111-E75</f>
        <v>0</v>
      </c>
      <c r="F113" s="168" t="str">
        <f ca="1">IF(OR(D113=0,E113=0),"-",E113/D113*100-100)</f>
        <v>-</v>
      </c>
      <c r="G113" s="108"/>
      <c r="H113" s="31"/>
    </row>
  </sheetData>
  <sheetProtection algorithmName="SHA-512" hashValue="mfF5nGL/RXjFkIMeEvpkJTtdFWNkDLWNLTBt3cP3jvuQk/3D4MRnInVUmYeeasHAGzQTVlmaaVHU5X1N9E8n2Q==" saltValue="yFNSxIICea74qNohxhHHnQ==" spinCount="100000" sheet="1" objects="1" scenarios="1"/>
  <mergeCells count="14">
    <mergeCell ref="C4:G4"/>
    <mergeCell ref="C1:G1"/>
    <mergeCell ref="C2:G2"/>
    <mergeCell ref="C5:G5"/>
    <mergeCell ref="C3:G3"/>
    <mergeCell ref="A93:A108"/>
    <mergeCell ref="A69:A72"/>
    <mergeCell ref="A9:A66"/>
    <mergeCell ref="A81:A90"/>
    <mergeCell ref="A1:B1"/>
    <mergeCell ref="A2:B2"/>
    <mergeCell ref="A5:B5"/>
    <mergeCell ref="A3:B3"/>
    <mergeCell ref="A4:B4"/>
  </mergeCells>
  <conditionalFormatting sqref="C65:E65">
    <cfRule type="containsBlanks" dxfId="2" priority="3">
      <formula>LEN(TRIM(C65))=0</formula>
    </cfRule>
  </conditionalFormatting>
  <conditionalFormatting sqref="D8">
    <cfRule type="containsBlanks" dxfId="1" priority="2">
      <formula>LEN(TRIM(D8))=0</formula>
    </cfRule>
  </conditionalFormatting>
  <dataValidations count="4">
    <dataValidation type="list" allowBlank="1" showInputMessage="1" showErrorMessage="1" sqref="C3:G3" xr:uid="{00000000-0002-0000-0100-000000000000}">
      <formula1>$J$3:$K$3</formula1>
    </dataValidation>
    <dataValidation type="list" sqref="C4:G4" xr:uid="{00000000-0002-0000-0100-000001000000}">
      <formula1>$J$4:$K$4</formula1>
    </dataValidation>
    <dataValidation type="list" allowBlank="1" showInputMessage="1" showErrorMessage="1" sqref="H93:H107" xr:uid="{00000000-0002-0000-0100-000002000000}">
      <formula1>$J$93:$J$95</formula1>
    </dataValidation>
    <dataValidation allowBlank="1" showInputMessage="1" showErrorMessage="1" promptTitle="Bitte Befüllen!" prompt="Bitte Befüllen!" sqref="C65 D65 E65" xr:uid="{86FB650B-BDEE-468C-8DE2-83231CCFA052}"/>
  </dataValidations>
  <pageMargins left="0.31496062992125984" right="0.31496062992125984" top="0.59055118110236227" bottom="0.59055118110236227" header="0.31496062992125984" footer="0.31496062992125984"/>
  <pageSetup paperSize="9" scale="45" fitToHeight="2" orientation="portrait" r:id="rId1"/>
  <headerFooter>
    <oddHeader>&amp;L&amp;A / &amp;D</oddHeader>
    <oddFooter>&amp;R&amp;P</oddFooter>
  </headerFooter>
  <rowBreaks count="1" manualBreakCount="1">
    <brk id="67"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'|'!$B$65:$B$66</xm:f>
          </x14:formula1>
          <xm:sqref>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6" tint="0.39997558519241921"/>
    <pageSetUpPr fitToPage="1"/>
  </sheetPr>
  <dimension ref="A1:K64"/>
  <sheetViews>
    <sheetView topLeftCell="D1" zoomScale="80" zoomScaleNormal="80" workbookViewId="0">
      <selection activeCell="I8" sqref="I8"/>
    </sheetView>
  </sheetViews>
  <sheetFormatPr baseColWidth="10" defaultColWidth="11.453125" defaultRowHeight="14" x14ac:dyDescent="0.3"/>
  <cols>
    <col min="1" max="1" width="13" style="4" customWidth="1"/>
    <col min="2" max="2" width="37.1796875" style="4" customWidth="1"/>
    <col min="3" max="3" width="60" style="10" customWidth="1"/>
    <col min="4" max="4" width="28.1796875" style="4" customWidth="1"/>
    <col min="5" max="5" width="9" style="4" customWidth="1"/>
    <col min="6" max="6" width="22.453125" style="4" customWidth="1"/>
    <col min="7" max="7" width="26.54296875" style="4" customWidth="1"/>
    <col min="8" max="8" width="21.453125" style="4" customWidth="1"/>
    <col min="9" max="9" width="11.453125" style="4" customWidth="1"/>
    <col min="10" max="10" width="15.81640625" style="4" customWidth="1"/>
    <col min="11" max="11" width="13.81640625" style="4" customWidth="1"/>
    <col min="12" max="16384" width="11.453125" style="4"/>
  </cols>
  <sheetData>
    <row r="1" spans="1:11" ht="14.5" thickBot="1" x14ac:dyDescent="0.35"/>
    <row r="2" spans="1:11" ht="14.5" thickBot="1" x14ac:dyDescent="0.35">
      <c r="H2" s="220" t="str">
        <f>Finanzplan!$C$5-1&amp;" (Vorjahr)"</f>
        <v>2025 (Vorjahr)</v>
      </c>
      <c r="I2" s="231"/>
      <c r="J2" s="222" t="str">
        <f>"Vergleich "&amp;RIGHT(Finanzplan!$C$5-1,LEN(Finanzplan!$C$5-1)-2)&amp;"/"&amp;RIGHT(Finanzplan!$C$5,LEN(Finanzplan!$C$5)-2)</f>
        <v>Vergleich 25/26</v>
      </c>
      <c r="K2" s="223"/>
    </row>
    <row r="3" spans="1:11" s="10" customFormat="1" ht="44.25" customHeight="1" thickBot="1" x14ac:dyDescent="0.35">
      <c r="B3" s="36" t="s">
        <v>137</v>
      </c>
      <c r="C3" s="37" t="s">
        <v>141</v>
      </c>
      <c r="D3" s="173" t="s">
        <v>18</v>
      </c>
      <c r="E3" s="37" t="str">
        <f>"W-ST "&amp;Finanzplan!$C$5</f>
        <v>W-ST 2026</v>
      </c>
      <c r="F3" s="38" t="s">
        <v>71</v>
      </c>
      <c r="G3" s="39" t="s">
        <v>19</v>
      </c>
      <c r="H3" s="41" t="str">
        <f>"Lohnkosten inkl. LNK "&amp;Finanzplan!$C$5-1&amp;" (Vorjahr)"</f>
        <v>Lohnkosten inkl. LNK 2025 (Vorjahr)</v>
      </c>
      <c r="I3" s="42" t="str">
        <f>"W-ST "&amp;Finanzplan!$C$5-1&amp;" (Vorjahr)"</f>
        <v>W-ST 2025 (Vorjahr)</v>
      </c>
      <c r="J3" s="43" t="s">
        <v>57</v>
      </c>
      <c r="K3" s="44" t="s">
        <v>52</v>
      </c>
    </row>
    <row r="4" spans="1:11" ht="15" customHeight="1" x14ac:dyDescent="0.3">
      <c r="A4" s="227" t="s">
        <v>16</v>
      </c>
      <c r="B4" s="134"/>
      <c r="C4" s="136"/>
      <c r="D4" s="174"/>
      <c r="E4" s="137"/>
      <c r="F4" s="137"/>
      <c r="G4" s="138"/>
      <c r="H4" s="139"/>
      <c r="I4" s="140"/>
      <c r="J4" s="141">
        <f>G4-H4</f>
        <v>0</v>
      </c>
      <c r="K4" s="224"/>
    </row>
    <row r="5" spans="1:11" x14ac:dyDescent="0.3">
      <c r="A5" s="228"/>
      <c r="B5" s="135"/>
      <c r="C5" s="122"/>
      <c r="D5" s="142"/>
      <c r="E5" s="143"/>
      <c r="F5" s="143"/>
      <c r="G5" s="138"/>
      <c r="H5" s="144"/>
      <c r="I5" s="145"/>
      <c r="J5" s="141">
        <f t="shared" ref="J5:J29" si="0">G5-H5</f>
        <v>0</v>
      </c>
      <c r="K5" s="225"/>
    </row>
    <row r="6" spans="1:11" x14ac:dyDescent="0.3">
      <c r="A6" s="228"/>
      <c r="B6" s="135"/>
      <c r="C6" s="122"/>
      <c r="D6" s="142"/>
      <c r="E6" s="143"/>
      <c r="F6" s="143"/>
      <c r="G6" s="138"/>
      <c r="H6" s="144"/>
      <c r="I6" s="145"/>
      <c r="J6" s="141">
        <f t="shared" si="0"/>
        <v>0</v>
      </c>
      <c r="K6" s="225"/>
    </row>
    <row r="7" spans="1:11" x14ac:dyDescent="0.3">
      <c r="A7" s="228"/>
      <c r="B7" s="135"/>
      <c r="C7" s="122"/>
      <c r="D7" s="142"/>
      <c r="E7" s="143"/>
      <c r="F7" s="143"/>
      <c r="G7" s="138"/>
      <c r="H7" s="144"/>
      <c r="I7" s="145"/>
      <c r="J7" s="141">
        <f t="shared" si="0"/>
        <v>0</v>
      </c>
      <c r="K7" s="225"/>
    </row>
    <row r="8" spans="1:11" x14ac:dyDescent="0.3">
      <c r="A8" s="228"/>
      <c r="B8" s="135"/>
      <c r="C8" s="122"/>
      <c r="D8" s="142"/>
      <c r="E8" s="143"/>
      <c r="F8" s="143"/>
      <c r="G8" s="138"/>
      <c r="H8" s="144"/>
      <c r="I8" s="145"/>
      <c r="J8" s="141">
        <f t="shared" si="0"/>
        <v>0</v>
      </c>
      <c r="K8" s="225"/>
    </row>
    <row r="9" spans="1:11" x14ac:dyDescent="0.3">
      <c r="A9" s="228"/>
      <c r="B9" s="135"/>
      <c r="C9" s="122"/>
      <c r="D9" s="142"/>
      <c r="E9" s="143"/>
      <c r="F9" s="143"/>
      <c r="G9" s="138"/>
      <c r="H9" s="144"/>
      <c r="I9" s="145"/>
      <c r="J9" s="141">
        <f t="shared" si="0"/>
        <v>0</v>
      </c>
      <c r="K9" s="225"/>
    </row>
    <row r="10" spans="1:11" x14ac:dyDescent="0.3">
      <c r="A10" s="228"/>
      <c r="B10" s="135"/>
      <c r="C10" s="122"/>
      <c r="D10" s="142"/>
      <c r="E10" s="143"/>
      <c r="F10" s="143"/>
      <c r="G10" s="138"/>
      <c r="H10" s="144"/>
      <c r="I10" s="145"/>
      <c r="J10" s="141">
        <f t="shared" si="0"/>
        <v>0</v>
      </c>
      <c r="K10" s="225"/>
    </row>
    <row r="11" spans="1:11" x14ac:dyDescent="0.3">
      <c r="A11" s="228"/>
      <c r="B11" s="135"/>
      <c r="C11" s="122"/>
      <c r="D11" s="142"/>
      <c r="E11" s="143"/>
      <c r="F11" s="143"/>
      <c r="G11" s="138"/>
      <c r="H11" s="144"/>
      <c r="I11" s="145"/>
      <c r="J11" s="141">
        <f t="shared" si="0"/>
        <v>0</v>
      </c>
      <c r="K11" s="225"/>
    </row>
    <row r="12" spans="1:11" x14ac:dyDescent="0.3">
      <c r="A12" s="228"/>
      <c r="B12" s="135"/>
      <c r="C12" s="122"/>
      <c r="D12" s="142"/>
      <c r="E12" s="143"/>
      <c r="F12" s="143"/>
      <c r="G12" s="138"/>
      <c r="H12" s="144"/>
      <c r="I12" s="145"/>
      <c r="J12" s="141">
        <f t="shared" si="0"/>
        <v>0</v>
      </c>
      <c r="K12" s="225"/>
    </row>
    <row r="13" spans="1:11" x14ac:dyDescent="0.3">
      <c r="A13" s="228"/>
      <c r="B13" s="135"/>
      <c r="C13" s="122"/>
      <c r="D13" s="142"/>
      <c r="E13" s="143"/>
      <c r="F13" s="143"/>
      <c r="G13" s="138"/>
      <c r="H13" s="144"/>
      <c r="I13" s="145"/>
      <c r="J13" s="141">
        <f t="shared" si="0"/>
        <v>0</v>
      </c>
      <c r="K13" s="225"/>
    </row>
    <row r="14" spans="1:11" x14ac:dyDescent="0.3">
      <c r="A14" s="228"/>
      <c r="B14" s="135"/>
      <c r="C14" s="122"/>
      <c r="D14" s="142"/>
      <c r="E14" s="143"/>
      <c r="F14" s="143"/>
      <c r="G14" s="138"/>
      <c r="H14" s="144"/>
      <c r="I14" s="145"/>
      <c r="J14" s="141">
        <f t="shared" si="0"/>
        <v>0</v>
      </c>
      <c r="K14" s="225"/>
    </row>
    <row r="15" spans="1:11" x14ac:dyDescent="0.3">
      <c r="A15" s="228"/>
      <c r="B15" s="135"/>
      <c r="C15" s="122"/>
      <c r="D15" s="142"/>
      <c r="E15" s="143"/>
      <c r="F15" s="143"/>
      <c r="G15" s="138"/>
      <c r="H15" s="144"/>
      <c r="I15" s="145"/>
      <c r="J15" s="141">
        <f t="shared" si="0"/>
        <v>0</v>
      </c>
      <c r="K15" s="225"/>
    </row>
    <row r="16" spans="1:11" x14ac:dyDescent="0.3">
      <c r="A16" s="228"/>
      <c r="B16" s="135"/>
      <c r="C16" s="122"/>
      <c r="D16" s="142"/>
      <c r="E16" s="143"/>
      <c r="F16" s="143"/>
      <c r="G16" s="138"/>
      <c r="H16" s="144"/>
      <c r="I16" s="145"/>
      <c r="J16" s="141">
        <f t="shared" si="0"/>
        <v>0</v>
      </c>
      <c r="K16" s="225"/>
    </row>
    <row r="17" spans="1:11" x14ac:dyDescent="0.3">
      <c r="A17" s="228"/>
      <c r="B17" s="135"/>
      <c r="C17" s="122"/>
      <c r="D17" s="142"/>
      <c r="E17" s="143"/>
      <c r="F17" s="143"/>
      <c r="G17" s="138"/>
      <c r="H17" s="144"/>
      <c r="I17" s="145"/>
      <c r="J17" s="141">
        <f t="shared" si="0"/>
        <v>0</v>
      </c>
      <c r="K17" s="225"/>
    </row>
    <row r="18" spans="1:11" x14ac:dyDescent="0.3">
      <c r="A18" s="228"/>
      <c r="B18" s="135"/>
      <c r="C18" s="122"/>
      <c r="D18" s="142"/>
      <c r="E18" s="143"/>
      <c r="F18" s="143"/>
      <c r="G18" s="138"/>
      <c r="H18" s="144"/>
      <c r="I18" s="145"/>
      <c r="J18" s="141">
        <f t="shared" si="0"/>
        <v>0</v>
      </c>
      <c r="K18" s="225"/>
    </row>
    <row r="19" spans="1:11" x14ac:dyDescent="0.3">
      <c r="A19" s="228"/>
      <c r="B19" s="135"/>
      <c r="C19" s="122"/>
      <c r="D19" s="142"/>
      <c r="E19" s="143"/>
      <c r="F19" s="143"/>
      <c r="G19" s="138"/>
      <c r="H19" s="144"/>
      <c r="I19" s="145"/>
      <c r="J19" s="141">
        <f t="shared" si="0"/>
        <v>0</v>
      </c>
      <c r="K19" s="225"/>
    </row>
    <row r="20" spans="1:11" x14ac:dyDescent="0.3">
      <c r="A20" s="228"/>
      <c r="B20" s="135"/>
      <c r="C20" s="122"/>
      <c r="D20" s="142"/>
      <c r="E20" s="143"/>
      <c r="F20" s="143"/>
      <c r="G20" s="138"/>
      <c r="H20" s="144"/>
      <c r="I20" s="145"/>
      <c r="J20" s="141">
        <f t="shared" si="0"/>
        <v>0</v>
      </c>
      <c r="K20" s="225"/>
    </row>
    <row r="21" spans="1:11" x14ac:dyDescent="0.3">
      <c r="A21" s="228"/>
      <c r="B21" s="135"/>
      <c r="C21" s="122"/>
      <c r="D21" s="142"/>
      <c r="E21" s="143"/>
      <c r="F21" s="143"/>
      <c r="G21" s="138"/>
      <c r="H21" s="144"/>
      <c r="I21" s="145"/>
      <c r="J21" s="141">
        <f t="shared" si="0"/>
        <v>0</v>
      </c>
      <c r="K21" s="225"/>
    </row>
    <row r="22" spans="1:11" x14ac:dyDescent="0.3">
      <c r="A22" s="228"/>
      <c r="B22" s="135"/>
      <c r="C22" s="122"/>
      <c r="D22" s="142"/>
      <c r="E22" s="143"/>
      <c r="F22" s="143"/>
      <c r="G22" s="138"/>
      <c r="H22" s="144"/>
      <c r="I22" s="145"/>
      <c r="J22" s="141">
        <f t="shared" si="0"/>
        <v>0</v>
      </c>
      <c r="K22" s="225"/>
    </row>
    <row r="23" spans="1:11" x14ac:dyDescent="0.3">
      <c r="A23" s="228"/>
      <c r="B23" s="135"/>
      <c r="C23" s="122"/>
      <c r="D23" s="142"/>
      <c r="E23" s="143"/>
      <c r="F23" s="143"/>
      <c r="G23" s="138"/>
      <c r="H23" s="144"/>
      <c r="I23" s="145"/>
      <c r="J23" s="141">
        <f t="shared" si="0"/>
        <v>0</v>
      </c>
      <c r="K23" s="225"/>
    </row>
    <row r="24" spans="1:11" x14ac:dyDescent="0.3">
      <c r="A24" s="228"/>
      <c r="B24" s="135"/>
      <c r="C24" s="122"/>
      <c r="D24" s="142"/>
      <c r="E24" s="143"/>
      <c r="F24" s="143"/>
      <c r="G24" s="138"/>
      <c r="H24" s="144"/>
      <c r="I24" s="145"/>
      <c r="J24" s="141">
        <f t="shared" si="0"/>
        <v>0</v>
      </c>
      <c r="K24" s="225"/>
    </row>
    <row r="25" spans="1:11" x14ac:dyDescent="0.3">
      <c r="A25" s="228"/>
      <c r="B25" s="135"/>
      <c r="C25" s="122"/>
      <c r="D25" s="142"/>
      <c r="E25" s="143"/>
      <c r="F25" s="143"/>
      <c r="G25" s="138"/>
      <c r="H25" s="144"/>
      <c r="I25" s="145"/>
      <c r="J25" s="141">
        <f t="shared" si="0"/>
        <v>0</v>
      </c>
      <c r="K25" s="225"/>
    </row>
    <row r="26" spans="1:11" x14ac:dyDescent="0.3">
      <c r="A26" s="228"/>
      <c r="B26" s="135"/>
      <c r="C26" s="122"/>
      <c r="D26" s="142"/>
      <c r="E26" s="143"/>
      <c r="F26" s="143"/>
      <c r="G26" s="138"/>
      <c r="H26" s="144"/>
      <c r="I26" s="145"/>
      <c r="J26" s="141">
        <f t="shared" si="0"/>
        <v>0</v>
      </c>
      <c r="K26" s="225"/>
    </row>
    <row r="27" spans="1:11" x14ac:dyDescent="0.3">
      <c r="A27" s="228"/>
      <c r="B27" s="135"/>
      <c r="C27" s="122"/>
      <c r="D27" s="142"/>
      <c r="E27" s="143"/>
      <c r="F27" s="143"/>
      <c r="G27" s="138"/>
      <c r="H27" s="144"/>
      <c r="I27" s="145"/>
      <c r="J27" s="141">
        <f t="shared" si="0"/>
        <v>0</v>
      </c>
      <c r="K27" s="225"/>
    </row>
    <row r="28" spans="1:11" x14ac:dyDescent="0.3">
      <c r="A28" s="228"/>
      <c r="B28" s="135"/>
      <c r="C28" s="122"/>
      <c r="D28" s="142"/>
      <c r="E28" s="143"/>
      <c r="F28" s="143"/>
      <c r="G28" s="138"/>
      <c r="H28" s="144"/>
      <c r="I28" s="145"/>
      <c r="J28" s="141">
        <f t="shared" si="0"/>
        <v>0</v>
      </c>
      <c r="K28" s="225"/>
    </row>
    <row r="29" spans="1:11" ht="14.5" thickBot="1" x14ac:dyDescent="0.35">
      <c r="A29" s="229"/>
      <c r="B29" s="135"/>
      <c r="C29" s="122"/>
      <c r="D29" s="142"/>
      <c r="E29" s="143"/>
      <c r="F29" s="143"/>
      <c r="G29" s="163"/>
      <c r="H29" s="144"/>
      <c r="I29" s="145"/>
      <c r="J29" s="141">
        <f t="shared" si="0"/>
        <v>0</v>
      </c>
      <c r="K29" s="226"/>
    </row>
    <row r="30" spans="1:11" s="8" customFormat="1" ht="14.5" thickBot="1" x14ac:dyDescent="0.35">
      <c r="A30" s="209" t="s">
        <v>20</v>
      </c>
      <c r="B30" s="209"/>
      <c r="C30" s="209"/>
      <c r="D30" s="209"/>
      <c r="E30" s="164">
        <f>SUM(E4:E29)</f>
        <v>0</v>
      </c>
      <c r="F30" s="45"/>
      <c r="G30" s="164">
        <f>SUM(G4:G29)</f>
        <v>0</v>
      </c>
      <c r="H30" s="46">
        <f>SUM(H4:H29)</f>
        <v>0</v>
      </c>
      <c r="I30" s="47">
        <f>SUM(I4:I29)</f>
        <v>0</v>
      </c>
      <c r="J30" s="112">
        <f>G30-H30</f>
        <v>0</v>
      </c>
      <c r="K30" s="113" t="str">
        <f>IF(OR(H30=0,G31=0),"-",G31/H30*100-100)</f>
        <v>-</v>
      </c>
    </row>
    <row r="31" spans="1:11" x14ac:dyDescent="0.3">
      <c r="A31" s="209"/>
      <c r="B31" s="209"/>
      <c r="C31" s="209"/>
      <c r="D31" s="209"/>
      <c r="E31" s="8"/>
      <c r="F31" s="8"/>
      <c r="G31" s="8"/>
      <c r="H31" s="219"/>
      <c r="I31" s="219"/>
      <c r="J31" s="48"/>
      <c r="K31" s="49"/>
    </row>
    <row r="32" spans="1:11" ht="14.5" thickBot="1" x14ac:dyDescent="0.35">
      <c r="A32" s="50"/>
      <c r="B32" s="50"/>
      <c r="C32" s="127"/>
      <c r="D32" s="50"/>
      <c r="E32" s="8"/>
      <c r="F32" s="8"/>
      <c r="G32" s="51"/>
      <c r="H32" s="49"/>
      <c r="J32" s="48"/>
      <c r="K32" s="49"/>
    </row>
    <row r="33" spans="1:11" ht="14.5" thickBot="1" x14ac:dyDescent="0.35">
      <c r="H33" s="220" t="str">
        <f>Finanzplan!$C$5-1&amp;" (Vorjahr)"</f>
        <v>2025 (Vorjahr)</v>
      </c>
      <c r="I33" s="221"/>
      <c r="J33" s="220" t="str">
        <f>"Vergleich "&amp;RIGHT(Finanzplan!$C$5-1,LEN(Finanzplan!$C$5-1)-2)&amp;"/"&amp;RIGHT(Finanzplan!$C$5,LEN(Finanzplan!$C$5)-2)</f>
        <v>Vergleich 25/26</v>
      </c>
      <c r="K33" s="221"/>
    </row>
    <row r="34" spans="1:11" ht="43.5" customHeight="1" thickBot="1" x14ac:dyDescent="0.35">
      <c r="B34" s="52" t="s">
        <v>137</v>
      </c>
      <c r="C34" s="39" t="s">
        <v>141</v>
      </c>
      <c r="D34" s="53" t="s">
        <v>18</v>
      </c>
      <c r="E34" s="37" t="str">
        <f>"W-ST "&amp;Finanzplan!$C$5</f>
        <v>W-ST 2026</v>
      </c>
      <c r="F34" s="38" t="s">
        <v>71</v>
      </c>
      <c r="G34" s="39" t="s">
        <v>19</v>
      </c>
      <c r="H34" s="41" t="str">
        <f>"Lohnkosten inkl. LNK "&amp;Finanzplan!$C$5-1&amp;" (Vorjahr)"</f>
        <v>Lohnkosten inkl. LNK 2025 (Vorjahr)</v>
      </c>
      <c r="I34" s="42" t="str">
        <f>"W-ST "&amp;Finanzplan!$C$5-1&amp;" (Vorjahr)"</f>
        <v>W-ST 2025 (Vorjahr)</v>
      </c>
      <c r="J34" s="43" t="s">
        <v>57</v>
      </c>
      <c r="K34" s="54" t="s">
        <v>52</v>
      </c>
    </row>
    <row r="35" spans="1:11" ht="14.25" customHeight="1" x14ac:dyDescent="0.3">
      <c r="A35" s="227" t="s">
        <v>139</v>
      </c>
      <c r="B35" s="134"/>
      <c r="C35" s="136"/>
      <c r="D35" s="146"/>
      <c r="E35" s="147"/>
      <c r="F35" s="147"/>
      <c r="G35" s="148"/>
      <c r="H35" s="139"/>
      <c r="I35" s="140"/>
      <c r="J35" s="141">
        <f>G35-H35</f>
        <v>0</v>
      </c>
      <c r="K35" s="224"/>
    </row>
    <row r="36" spans="1:11" x14ac:dyDescent="0.3">
      <c r="A36" s="228"/>
      <c r="B36" s="135"/>
      <c r="C36" s="122"/>
      <c r="D36" s="142"/>
      <c r="E36" s="143"/>
      <c r="F36" s="143"/>
      <c r="G36" s="138"/>
      <c r="H36" s="144"/>
      <c r="I36" s="145"/>
      <c r="J36" s="141">
        <f t="shared" ref="J36:J62" si="1">G36-H36</f>
        <v>0</v>
      </c>
      <c r="K36" s="225"/>
    </row>
    <row r="37" spans="1:11" x14ac:dyDescent="0.3">
      <c r="A37" s="228"/>
      <c r="B37" s="135"/>
      <c r="C37" s="122"/>
      <c r="D37" s="149"/>
      <c r="E37" s="143"/>
      <c r="F37" s="143"/>
      <c r="G37" s="138"/>
      <c r="H37" s="144"/>
      <c r="I37" s="145"/>
      <c r="J37" s="141">
        <f t="shared" si="1"/>
        <v>0</v>
      </c>
      <c r="K37" s="225"/>
    </row>
    <row r="38" spans="1:11" x14ac:dyDescent="0.3">
      <c r="A38" s="228"/>
      <c r="B38" s="135"/>
      <c r="C38" s="122"/>
      <c r="D38" s="142"/>
      <c r="E38" s="143"/>
      <c r="F38" s="143"/>
      <c r="G38" s="138"/>
      <c r="H38" s="144"/>
      <c r="I38" s="145"/>
      <c r="J38" s="141">
        <f t="shared" si="1"/>
        <v>0</v>
      </c>
      <c r="K38" s="225"/>
    </row>
    <row r="39" spans="1:11" x14ac:dyDescent="0.3">
      <c r="A39" s="228"/>
      <c r="B39" s="135"/>
      <c r="C39" s="122"/>
      <c r="D39" s="142"/>
      <c r="E39" s="143"/>
      <c r="F39" s="143"/>
      <c r="G39" s="138"/>
      <c r="H39" s="144"/>
      <c r="I39" s="145"/>
      <c r="J39" s="141">
        <f t="shared" si="1"/>
        <v>0</v>
      </c>
      <c r="K39" s="225"/>
    </row>
    <row r="40" spans="1:11" x14ac:dyDescent="0.3">
      <c r="A40" s="228"/>
      <c r="B40" s="135"/>
      <c r="C40" s="122"/>
      <c r="D40" s="142"/>
      <c r="E40" s="143"/>
      <c r="F40" s="143"/>
      <c r="G40" s="138"/>
      <c r="H40" s="144"/>
      <c r="I40" s="145"/>
      <c r="J40" s="141">
        <f t="shared" si="1"/>
        <v>0</v>
      </c>
      <c r="K40" s="225"/>
    </row>
    <row r="41" spans="1:11" x14ac:dyDescent="0.3">
      <c r="A41" s="228"/>
      <c r="B41" s="135"/>
      <c r="C41" s="122"/>
      <c r="D41" s="142"/>
      <c r="E41" s="143"/>
      <c r="F41" s="143"/>
      <c r="G41" s="138"/>
      <c r="H41" s="144"/>
      <c r="I41" s="145"/>
      <c r="J41" s="141">
        <f t="shared" si="1"/>
        <v>0</v>
      </c>
      <c r="K41" s="225"/>
    </row>
    <row r="42" spans="1:11" x14ac:dyDescent="0.3">
      <c r="A42" s="228"/>
      <c r="B42" s="135"/>
      <c r="C42" s="122"/>
      <c r="D42" s="142"/>
      <c r="E42" s="143"/>
      <c r="F42" s="143"/>
      <c r="G42" s="138"/>
      <c r="H42" s="144"/>
      <c r="I42" s="145"/>
      <c r="J42" s="141">
        <f t="shared" si="1"/>
        <v>0</v>
      </c>
      <c r="K42" s="225"/>
    </row>
    <row r="43" spans="1:11" x14ac:dyDescent="0.3">
      <c r="A43" s="228"/>
      <c r="B43" s="135"/>
      <c r="C43" s="122"/>
      <c r="D43" s="142"/>
      <c r="E43" s="143"/>
      <c r="F43" s="143"/>
      <c r="G43" s="138"/>
      <c r="H43" s="144"/>
      <c r="I43" s="145"/>
      <c r="J43" s="141">
        <f t="shared" si="1"/>
        <v>0</v>
      </c>
      <c r="K43" s="225"/>
    </row>
    <row r="44" spans="1:11" x14ac:dyDescent="0.3">
      <c r="A44" s="228"/>
      <c r="B44" s="135"/>
      <c r="C44" s="122"/>
      <c r="D44" s="142"/>
      <c r="E44" s="143"/>
      <c r="F44" s="143"/>
      <c r="G44" s="138"/>
      <c r="H44" s="144"/>
      <c r="I44" s="145"/>
      <c r="J44" s="141">
        <f t="shared" si="1"/>
        <v>0</v>
      </c>
      <c r="K44" s="225"/>
    </row>
    <row r="45" spans="1:11" x14ac:dyDescent="0.3">
      <c r="A45" s="228"/>
      <c r="B45" s="135"/>
      <c r="C45" s="122"/>
      <c r="D45" s="142"/>
      <c r="E45" s="143"/>
      <c r="F45" s="143"/>
      <c r="G45" s="138"/>
      <c r="H45" s="144"/>
      <c r="I45" s="145"/>
      <c r="J45" s="141">
        <f t="shared" si="1"/>
        <v>0</v>
      </c>
      <c r="K45" s="225"/>
    </row>
    <row r="46" spans="1:11" x14ac:dyDescent="0.3">
      <c r="A46" s="228"/>
      <c r="B46" s="135"/>
      <c r="C46" s="122"/>
      <c r="D46" s="142"/>
      <c r="E46" s="143"/>
      <c r="F46" s="143"/>
      <c r="G46" s="138"/>
      <c r="H46" s="144"/>
      <c r="I46" s="145"/>
      <c r="J46" s="141">
        <f t="shared" si="1"/>
        <v>0</v>
      </c>
      <c r="K46" s="225"/>
    </row>
    <row r="47" spans="1:11" x14ac:dyDescent="0.3">
      <c r="A47" s="228"/>
      <c r="B47" s="135"/>
      <c r="C47" s="122"/>
      <c r="D47" s="142"/>
      <c r="E47" s="143"/>
      <c r="F47" s="143"/>
      <c r="G47" s="138"/>
      <c r="H47" s="144"/>
      <c r="I47" s="145"/>
      <c r="J47" s="141">
        <f t="shared" si="1"/>
        <v>0</v>
      </c>
      <c r="K47" s="225"/>
    </row>
    <row r="48" spans="1:11" x14ac:dyDescent="0.3">
      <c r="A48" s="228"/>
      <c r="B48" s="135"/>
      <c r="C48" s="122"/>
      <c r="D48" s="149"/>
      <c r="E48" s="143"/>
      <c r="F48" s="143"/>
      <c r="G48" s="138"/>
      <c r="H48" s="144"/>
      <c r="I48" s="145"/>
      <c r="J48" s="141">
        <f t="shared" si="1"/>
        <v>0</v>
      </c>
      <c r="K48" s="225"/>
    </row>
    <row r="49" spans="1:11" x14ac:dyDescent="0.3">
      <c r="A49" s="228"/>
      <c r="B49" s="135"/>
      <c r="C49" s="122"/>
      <c r="D49" s="142"/>
      <c r="E49" s="143"/>
      <c r="F49" s="143"/>
      <c r="G49" s="138"/>
      <c r="H49" s="144"/>
      <c r="I49" s="145"/>
      <c r="J49" s="141">
        <f t="shared" si="1"/>
        <v>0</v>
      </c>
      <c r="K49" s="225"/>
    </row>
    <row r="50" spans="1:11" x14ac:dyDescent="0.3">
      <c r="A50" s="228"/>
      <c r="B50" s="135"/>
      <c r="C50" s="122"/>
      <c r="D50" s="142"/>
      <c r="E50" s="143"/>
      <c r="F50" s="143"/>
      <c r="G50" s="138"/>
      <c r="H50" s="144"/>
      <c r="I50" s="145"/>
      <c r="J50" s="141">
        <f t="shared" si="1"/>
        <v>0</v>
      </c>
      <c r="K50" s="225"/>
    </row>
    <row r="51" spans="1:11" x14ac:dyDescent="0.3">
      <c r="A51" s="228"/>
      <c r="B51" s="135"/>
      <c r="C51" s="122"/>
      <c r="D51" s="142"/>
      <c r="E51" s="143"/>
      <c r="F51" s="143"/>
      <c r="G51" s="138"/>
      <c r="H51" s="144"/>
      <c r="I51" s="145"/>
      <c r="J51" s="141">
        <f t="shared" si="1"/>
        <v>0</v>
      </c>
      <c r="K51" s="225"/>
    </row>
    <row r="52" spans="1:11" x14ac:dyDescent="0.3">
      <c r="A52" s="228"/>
      <c r="B52" s="135"/>
      <c r="C52" s="122"/>
      <c r="D52" s="142"/>
      <c r="E52" s="143"/>
      <c r="F52" s="143"/>
      <c r="G52" s="138"/>
      <c r="H52" s="144"/>
      <c r="I52" s="145"/>
      <c r="J52" s="141">
        <f t="shared" si="1"/>
        <v>0</v>
      </c>
      <c r="K52" s="225"/>
    </row>
    <row r="53" spans="1:11" x14ac:dyDescent="0.3">
      <c r="A53" s="228"/>
      <c r="B53" s="135"/>
      <c r="C53" s="122"/>
      <c r="D53" s="142"/>
      <c r="E53" s="143"/>
      <c r="F53" s="143"/>
      <c r="G53" s="138"/>
      <c r="H53" s="144"/>
      <c r="I53" s="145"/>
      <c r="J53" s="141">
        <f t="shared" si="1"/>
        <v>0</v>
      </c>
      <c r="K53" s="225"/>
    </row>
    <row r="54" spans="1:11" x14ac:dyDescent="0.3">
      <c r="A54" s="228"/>
      <c r="B54" s="135"/>
      <c r="C54" s="122"/>
      <c r="D54" s="142"/>
      <c r="E54" s="143"/>
      <c r="F54" s="143"/>
      <c r="G54" s="138"/>
      <c r="H54" s="144"/>
      <c r="I54" s="145"/>
      <c r="J54" s="141">
        <f t="shared" si="1"/>
        <v>0</v>
      </c>
      <c r="K54" s="225"/>
    </row>
    <row r="55" spans="1:11" x14ac:dyDescent="0.3">
      <c r="A55" s="228"/>
      <c r="B55" s="135"/>
      <c r="C55" s="122"/>
      <c r="D55" s="142"/>
      <c r="E55" s="143"/>
      <c r="F55" s="143"/>
      <c r="G55" s="138"/>
      <c r="H55" s="144"/>
      <c r="I55" s="145"/>
      <c r="J55" s="141">
        <f t="shared" si="1"/>
        <v>0</v>
      </c>
      <c r="K55" s="225"/>
    </row>
    <row r="56" spans="1:11" x14ac:dyDescent="0.3">
      <c r="A56" s="228"/>
      <c r="B56" s="135"/>
      <c r="C56" s="122"/>
      <c r="D56" s="142"/>
      <c r="E56" s="143"/>
      <c r="F56" s="143"/>
      <c r="G56" s="138"/>
      <c r="H56" s="144"/>
      <c r="I56" s="145"/>
      <c r="J56" s="141">
        <f t="shared" si="1"/>
        <v>0</v>
      </c>
      <c r="K56" s="225"/>
    </row>
    <row r="57" spans="1:11" x14ac:dyDescent="0.3">
      <c r="A57" s="228"/>
      <c r="B57" s="135"/>
      <c r="C57" s="122"/>
      <c r="D57" s="142"/>
      <c r="E57" s="143"/>
      <c r="F57" s="143"/>
      <c r="G57" s="138"/>
      <c r="H57" s="144"/>
      <c r="I57" s="145"/>
      <c r="J57" s="141">
        <f t="shared" si="1"/>
        <v>0</v>
      </c>
      <c r="K57" s="225"/>
    </row>
    <row r="58" spans="1:11" x14ac:dyDescent="0.3">
      <c r="A58" s="228"/>
      <c r="B58" s="135"/>
      <c r="C58" s="122"/>
      <c r="D58" s="142"/>
      <c r="E58" s="143"/>
      <c r="F58" s="143"/>
      <c r="G58" s="138"/>
      <c r="H58" s="144"/>
      <c r="I58" s="145"/>
      <c r="J58" s="141">
        <f t="shared" si="1"/>
        <v>0</v>
      </c>
      <c r="K58" s="225"/>
    </row>
    <row r="59" spans="1:11" x14ac:dyDescent="0.3">
      <c r="A59" s="228"/>
      <c r="B59" s="135"/>
      <c r="C59" s="122"/>
      <c r="D59" s="142"/>
      <c r="E59" s="143"/>
      <c r="F59" s="143"/>
      <c r="G59" s="138"/>
      <c r="H59" s="144"/>
      <c r="I59" s="145"/>
      <c r="J59" s="141">
        <f t="shared" si="1"/>
        <v>0</v>
      </c>
      <c r="K59" s="225"/>
    </row>
    <row r="60" spans="1:11" x14ac:dyDescent="0.3">
      <c r="A60" s="228"/>
      <c r="B60" s="135"/>
      <c r="C60" s="122"/>
      <c r="D60" s="149"/>
      <c r="E60" s="143"/>
      <c r="F60" s="143"/>
      <c r="G60" s="138"/>
      <c r="H60" s="144"/>
      <c r="I60" s="145"/>
      <c r="J60" s="141">
        <f t="shared" si="1"/>
        <v>0</v>
      </c>
      <c r="K60" s="225"/>
    </row>
    <row r="61" spans="1:11" x14ac:dyDescent="0.3">
      <c r="A61" s="228"/>
      <c r="B61" s="135"/>
      <c r="C61" s="122"/>
      <c r="D61" s="142"/>
      <c r="E61" s="143"/>
      <c r="F61" s="143"/>
      <c r="G61" s="138"/>
      <c r="H61" s="144"/>
      <c r="I61" s="145"/>
      <c r="J61" s="141">
        <f t="shared" si="1"/>
        <v>0</v>
      </c>
      <c r="K61" s="225"/>
    </row>
    <row r="62" spans="1:11" ht="14.5" thickBot="1" x14ac:dyDescent="0.35">
      <c r="A62" s="229"/>
      <c r="B62" s="135"/>
      <c r="C62" s="122"/>
      <c r="D62" s="142"/>
      <c r="E62" s="143"/>
      <c r="F62" s="143"/>
      <c r="G62" s="163"/>
      <c r="H62" s="144"/>
      <c r="I62" s="145"/>
      <c r="J62" s="141">
        <f t="shared" si="1"/>
        <v>0</v>
      </c>
      <c r="K62" s="230"/>
    </row>
    <row r="63" spans="1:11" s="8" customFormat="1" ht="14.5" thickBot="1" x14ac:dyDescent="0.35">
      <c r="A63" s="217" t="s">
        <v>31</v>
      </c>
      <c r="B63" s="209"/>
      <c r="C63" s="209"/>
      <c r="D63" s="209"/>
      <c r="E63" s="164">
        <f>SUM(E35:E62)</f>
        <v>0</v>
      </c>
      <c r="F63" s="45"/>
      <c r="G63" s="164">
        <f>SUM(G35:G62)</f>
        <v>0</v>
      </c>
      <c r="H63" s="55">
        <f>SUM(H35:H62)</f>
        <v>0</v>
      </c>
      <c r="I63" s="47">
        <f>SUM(I35:I62)</f>
        <v>0</v>
      </c>
      <c r="J63" s="56">
        <f>G63-H63</f>
        <v>0</v>
      </c>
      <c r="K63" s="57" t="str">
        <f>IF(OR(H63=0,G64=0),"-",G64/H63*100-100)</f>
        <v>-</v>
      </c>
    </row>
    <row r="64" spans="1:11" x14ac:dyDescent="0.3">
      <c r="A64" s="209"/>
      <c r="B64" s="209"/>
      <c r="C64" s="209"/>
      <c r="D64" s="209"/>
      <c r="E64" s="209"/>
      <c r="F64" s="209"/>
      <c r="G64" s="165"/>
      <c r="H64" s="218"/>
      <c r="I64" s="218"/>
    </row>
  </sheetData>
  <sheetProtection algorithmName="SHA-512" hashValue="wfab7Iuj3XEiJ57H4WbjANgnRfs3zbykmPIbgzPoLgx3JjFX1WsM7Hq/u9X3c2fCH5dGoaKxbyzpHyGy1lBzHg==" saltValue="L1kGVmTlhitEloLG4URsgw==" spinCount="100000" sheet="1" objects="1" scenarios="1"/>
  <mergeCells count="14">
    <mergeCell ref="J33:K33"/>
    <mergeCell ref="J2:K2"/>
    <mergeCell ref="K4:K29"/>
    <mergeCell ref="A4:A29"/>
    <mergeCell ref="A35:A62"/>
    <mergeCell ref="K35:K62"/>
    <mergeCell ref="H2:I2"/>
    <mergeCell ref="H33:I33"/>
    <mergeCell ref="A64:F64"/>
    <mergeCell ref="A63:D63"/>
    <mergeCell ref="A30:D30"/>
    <mergeCell ref="A31:D31"/>
    <mergeCell ref="H64:I64"/>
    <mergeCell ref="H31:I31"/>
  </mergeCells>
  <printOptions horizontalCentered="1"/>
  <pageMargins left="0.19685039370078741" right="0.19685039370078741" top="0.78740157480314965" bottom="0.78740157480314965" header="0.31496062992125984" footer="0.31496062992125984"/>
  <pageSetup paperSize="9" scale="41" orientation="landscape" r:id="rId1"/>
  <headerFooter>
    <oddHeader>&amp;L&amp;A / &amp;D</oddHead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6" tint="0.59999389629810485"/>
  </sheetPr>
  <dimension ref="A1:G102"/>
  <sheetViews>
    <sheetView workbookViewId="0">
      <selection activeCell="C97" sqref="C97"/>
    </sheetView>
  </sheetViews>
  <sheetFormatPr baseColWidth="10" defaultColWidth="11.453125" defaultRowHeight="14" x14ac:dyDescent="0.3"/>
  <cols>
    <col min="1" max="1" width="10.26953125" style="4" customWidth="1"/>
    <col min="2" max="2" width="58.1796875" style="119" bestFit="1" customWidth="1"/>
    <col min="3" max="5" width="25.54296875" style="4" customWidth="1"/>
    <col min="6" max="16384" width="11.453125" style="4"/>
  </cols>
  <sheetData>
    <row r="1" spans="1:7" ht="27.65" customHeight="1" x14ac:dyDescent="0.3">
      <c r="A1" s="234" t="s">
        <v>63</v>
      </c>
      <c r="B1" s="234"/>
      <c r="C1" s="235">
        <f>Finanzplan!C1</f>
        <v>0</v>
      </c>
      <c r="D1" s="235"/>
      <c r="E1" s="235"/>
    </row>
    <row r="2" spans="1:7" ht="27" customHeight="1" x14ac:dyDescent="0.3">
      <c r="A2" s="234" t="s">
        <v>32</v>
      </c>
      <c r="B2" s="234"/>
      <c r="C2" s="235">
        <f>Finanzplan!C2</f>
        <v>0</v>
      </c>
      <c r="D2" s="235"/>
      <c r="E2" s="235"/>
    </row>
    <row r="3" spans="1:7" x14ac:dyDescent="0.3">
      <c r="A3" s="237" t="s">
        <v>59</v>
      </c>
      <c r="B3" s="238"/>
      <c r="C3" s="236">
        <f>Finanzplan!C3</f>
        <v>0</v>
      </c>
      <c r="D3" s="236"/>
      <c r="E3" s="236"/>
      <c r="F3" s="58"/>
      <c r="G3" s="58"/>
    </row>
    <row r="4" spans="1:7" x14ac:dyDescent="0.3">
      <c r="A4" s="209" t="s">
        <v>38</v>
      </c>
      <c r="B4" s="209"/>
      <c r="C4" s="236">
        <f>Finanzplan!C5</f>
        <v>2026</v>
      </c>
      <c r="D4" s="236"/>
      <c r="E4" s="236"/>
    </row>
    <row r="6" spans="1:7" x14ac:dyDescent="0.3">
      <c r="C6" s="5" t="str">
        <f>"Ist "&amp;C4-2</f>
        <v>Ist 2024</v>
      </c>
      <c r="D6" s="5" t="str">
        <f>Finanzplan!D7</f>
        <v>Auswählen ↓</v>
      </c>
      <c r="E6" s="5" t="str">
        <f>"Plan "&amp;C4</f>
        <v>Plan 2026</v>
      </c>
    </row>
    <row r="7" spans="1:7" x14ac:dyDescent="0.3">
      <c r="B7" s="120" t="s">
        <v>14</v>
      </c>
    </row>
    <row r="8" spans="1:7" ht="15" customHeight="1" x14ac:dyDescent="0.3">
      <c r="A8" s="232" t="s">
        <v>33</v>
      </c>
      <c r="B8" s="123" t="str">
        <f>Finanzplan!B9</f>
        <v>Miete und Betriebskosten</v>
      </c>
      <c r="C8" s="11">
        <f>Finanzplan!C9</f>
        <v>0</v>
      </c>
      <c r="D8" s="11">
        <f>Finanzplan!D9</f>
        <v>0</v>
      </c>
      <c r="E8" s="11">
        <f>Finanzplan!E9</f>
        <v>0</v>
      </c>
    </row>
    <row r="9" spans="1:7" x14ac:dyDescent="0.3">
      <c r="A9" s="233"/>
      <c r="B9" s="123" t="str">
        <f>Finanzplan!B10</f>
        <v>Gas/Strom/Heizung</v>
      </c>
      <c r="C9" s="11">
        <f>Finanzplan!C10</f>
        <v>0</v>
      </c>
      <c r="D9" s="11">
        <f>Finanzplan!D10</f>
        <v>0</v>
      </c>
      <c r="E9" s="11">
        <f>Finanzplan!E10</f>
        <v>0</v>
      </c>
    </row>
    <row r="10" spans="1:7" x14ac:dyDescent="0.3">
      <c r="A10" s="233"/>
      <c r="B10" s="123" t="str">
        <f>Finanzplan!B11</f>
        <v>Telefon inkl. Onlinekosten</v>
      </c>
      <c r="C10" s="11">
        <f>Finanzplan!C11</f>
        <v>0</v>
      </c>
      <c r="D10" s="11">
        <f>Finanzplan!D11</f>
        <v>0</v>
      </c>
      <c r="E10" s="11">
        <f>Finanzplan!E11</f>
        <v>0</v>
      </c>
    </row>
    <row r="11" spans="1:7" x14ac:dyDescent="0.3">
      <c r="A11" s="233"/>
      <c r="B11" s="123" t="str">
        <f>Finanzplan!B12</f>
        <v>Büromaterial</v>
      </c>
      <c r="C11" s="11">
        <f>Finanzplan!C12</f>
        <v>0</v>
      </c>
      <c r="D11" s="11">
        <f>Finanzplan!D12</f>
        <v>0</v>
      </c>
      <c r="E11" s="11">
        <f>Finanzplan!E12</f>
        <v>0</v>
      </c>
    </row>
    <row r="12" spans="1:7" x14ac:dyDescent="0.3">
      <c r="A12" s="233"/>
      <c r="B12" s="123" t="str">
        <f>Finanzplan!B13</f>
        <v>Pädagogische Erfordernisse</v>
      </c>
      <c r="C12" s="11">
        <f>Finanzplan!C13</f>
        <v>0</v>
      </c>
      <c r="D12" s="11">
        <f>Finanzplan!D13</f>
        <v>0</v>
      </c>
      <c r="E12" s="11">
        <f>Finanzplan!E13</f>
        <v>0</v>
      </c>
    </row>
    <row r="13" spans="1:7" x14ac:dyDescent="0.3">
      <c r="A13" s="233"/>
      <c r="B13" s="123" t="str">
        <f>Finanzplan!B14</f>
        <v>Kopier- und Druckkosten</v>
      </c>
      <c r="C13" s="11">
        <f>Finanzplan!C14</f>
        <v>0</v>
      </c>
      <c r="D13" s="11">
        <f>Finanzplan!D14</f>
        <v>0</v>
      </c>
      <c r="E13" s="11">
        <f>Finanzplan!E14</f>
        <v>0</v>
      </c>
    </row>
    <row r="14" spans="1:7" x14ac:dyDescent="0.3">
      <c r="A14" s="233"/>
      <c r="B14" s="123" t="str">
        <f>Finanzplan!B15</f>
        <v>Versicherungen, Leasingverträge</v>
      </c>
      <c r="C14" s="11">
        <f>Finanzplan!C15</f>
        <v>0</v>
      </c>
      <c r="D14" s="11">
        <f>Finanzplan!D15</f>
        <v>0</v>
      </c>
      <c r="E14" s="11">
        <f>Finanzplan!E15</f>
        <v>0</v>
      </c>
    </row>
    <row r="15" spans="1:7" x14ac:dyDescent="0.3">
      <c r="A15" s="233"/>
      <c r="B15" s="123" t="str">
        <f>Finanzplan!B16</f>
        <v>Reparaturen Instandhaltungen</v>
      </c>
      <c r="C15" s="11">
        <f>Finanzplan!C16</f>
        <v>0</v>
      </c>
      <c r="D15" s="11">
        <f>Finanzplan!D16</f>
        <v>0</v>
      </c>
      <c r="E15" s="11">
        <f>Finanzplan!E16</f>
        <v>0</v>
      </c>
    </row>
    <row r="16" spans="1:7" x14ac:dyDescent="0.3">
      <c r="A16" s="233"/>
      <c r="B16" s="123" t="str">
        <f>Finanzplan!B17</f>
        <v>Sonstiges Verbrauchsmaterial</v>
      </c>
      <c r="C16" s="11">
        <f>Finanzplan!C17</f>
        <v>0</v>
      </c>
      <c r="D16" s="11">
        <f>Finanzplan!D17</f>
        <v>0</v>
      </c>
      <c r="E16" s="11">
        <f>Finanzplan!E17</f>
        <v>0</v>
      </c>
    </row>
    <row r="17" spans="1:5" x14ac:dyDescent="0.3">
      <c r="A17" s="233"/>
      <c r="B17" s="123" t="str">
        <f>Finanzplan!B18</f>
        <v>Informationsmaterial/ Öffentlichkeitsarbeit</v>
      </c>
      <c r="C17" s="11">
        <f>Finanzplan!C18</f>
        <v>0</v>
      </c>
      <c r="D17" s="11">
        <f>Finanzplan!D18</f>
        <v>0</v>
      </c>
      <c r="E17" s="11">
        <f>Finanzplan!E18</f>
        <v>0</v>
      </c>
    </row>
    <row r="18" spans="1:5" x14ac:dyDescent="0.3">
      <c r="A18" s="233"/>
      <c r="B18" s="123" t="str">
        <f>Finanzplan!B19</f>
        <v>Fachliteratur/Abos</v>
      </c>
      <c r="C18" s="11">
        <f>Finanzplan!C19</f>
        <v>0</v>
      </c>
      <c r="D18" s="11">
        <f>Finanzplan!D19</f>
        <v>0</v>
      </c>
      <c r="E18" s="11">
        <f>Finanzplan!E19</f>
        <v>0</v>
      </c>
    </row>
    <row r="19" spans="1:5" x14ac:dyDescent="0.3">
      <c r="A19" s="233"/>
      <c r="B19" s="123" t="str">
        <f>Finanzplan!B20</f>
        <v>Fahrt- und Reisekosten</v>
      </c>
      <c r="C19" s="11">
        <f>Finanzplan!C20</f>
        <v>0</v>
      </c>
      <c r="D19" s="11">
        <f>Finanzplan!D20</f>
        <v>0</v>
      </c>
      <c r="E19" s="11">
        <f>Finanzplan!E20</f>
        <v>0</v>
      </c>
    </row>
    <row r="20" spans="1:5" x14ac:dyDescent="0.3">
      <c r="A20" s="233"/>
      <c r="B20" s="123" t="str">
        <f>Finanzplan!B21</f>
        <v>Weiterbildung</v>
      </c>
      <c r="C20" s="11">
        <f>Finanzplan!C21</f>
        <v>0</v>
      </c>
      <c r="D20" s="11">
        <f>Finanzplan!D21</f>
        <v>0</v>
      </c>
      <c r="E20" s="11">
        <f>Finanzplan!E21</f>
        <v>0</v>
      </c>
    </row>
    <row r="21" spans="1:5" x14ac:dyDescent="0.3">
      <c r="A21" s="233"/>
      <c r="B21" s="123" t="str">
        <f>Finanzplan!B22</f>
        <v xml:space="preserve">Beiträge, Gebühren </v>
      </c>
      <c r="C21" s="11">
        <f>Finanzplan!C22</f>
        <v>0</v>
      </c>
      <c r="D21" s="11">
        <f>Finanzplan!D22</f>
        <v>0</v>
      </c>
      <c r="E21" s="11">
        <f>Finanzplan!E22</f>
        <v>0</v>
      </c>
    </row>
    <row r="22" spans="1:5" ht="28" x14ac:dyDescent="0.3">
      <c r="A22" s="233"/>
      <c r="B22" s="123" t="str">
        <f>Finanzplan!B23</f>
        <v>Honorare (Rechts- und Beratungskosten, Supervision, etc.)</v>
      </c>
      <c r="C22" s="11">
        <f>Finanzplan!C23</f>
        <v>0</v>
      </c>
      <c r="D22" s="11">
        <f>Finanzplan!D23</f>
        <v>0</v>
      </c>
      <c r="E22" s="11">
        <f>Finanzplan!E23</f>
        <v>0</v>
      </c>
    </row>
    <row r="23" spans="1:5" ht="28" x14ac:dyDescent="0.3">
      <c r="A23" s="233"/>
      <c r="B23" s="123" t="str">
        <f>Finanzplan!B24</f>
        <v>Geringwertige Wirtschaftsgüter (Investitionen bis zu EUR 1.000,--)</v>
      </c>
      <c r="C23" s="11">
        <f>Finanzplan!C24</f>
        <v>0</v>
      </c>
      <c r="D23" s="11">
        <f>Finanzplan!D24</f>
        <v>0</v>
      </c>
      <c r="E23" s="11">
        <f>Finanzplan!E24</f>
        <v>0</v>
      </c>
    </row>
    <row r="24" spans="1:5" x14ac:dyDescent="0.3">
      <c r="A24" s="233"/>
      <c r="B24" s="123" t="str">
        <f>Finanzplan!B25</f>
        <v>Investitionen über EUR 1.000,--</v>
      </c>
      <c r="C24" s="11">
        <f>Finanzplan!C25</f>
        <v>0</v>
      </c>
      <c r="D24" s="11">
        <f>Finanzplan!D25</f>
        <v>0</v>
      </c>
      <c r="E24" s="11">
        <f>Finanzplan!E25</f>
        <v>0</v>
      </c>
    </row>
    <row r="25" spans="1:5" ht="28" customHeight="1" x14ac:dyDescent="0.3">
      <c r="A25" s="233"/>
      <c r="B25" s="123">
        <f>Finanzplan!B26</f>
        <v>0</v>
      </c>
      <c r="C25" s="11">
        <f>Finanzplan!C26</f>
        <v>0</v>
      </c>
      <c r="D25" s="11">
        <f>Finanzplan!D26</f>
        <v>0</v>
      </c>
      <c r="E25" s="11">
        <f>Finanzplan!E26</f>
        <v>0</v>
      </c>
    </row>
    <row r="26" spans="1:5" ht="28" customHeight="1" x14ac:dyDescent="0.3">
      <c r="A26" s="233"/>
      <c r="B26" s="123">
        <f>Finanzplan!B27</f>
        <v>0</v>
      </c>
      <c r="C26" s="11">
        <f>Finanzplan!C27</f>
        <v>0</v>
      </c>
      <c r="D26" s="11">
        <f>Finanzplan!D27</f>
        <v>0</v>
      </c>
      <c r="E26" s="11">
        <f>Finanzplan!E27</f>
        <v>0</v>
      </c>
    </row>
    <row r="27" spans="1:5" ht="28" customHeight="1" x14ac:dyDescent="0.3">
      <c r="A27" s="233"/>
      <c r="B27" s="123">
        <f>Finanzplan!B28</f>
        <v>0</v>
      </c>
      <c r="C27" s="11">
        <f>Finanzplan!C28</f>
        <v>0</v>
      </c>
      <c r="D27" s="11">
        <f>Finanzplan!D28</f>
        <v>0</v>
      </c>
      <c r="E27" s="11">
        <f>Finanzplan!E28</f>
        <v>0</v>
      </c>
    </row>
    <row r="28" spans="1:5" ht="28" customHeight="1" x14ac:dyDescent="0.3">
      <c r="A28" s="233"/>
      <c r="B28" s="123">
        <f>Finanzplan!B29</f>
        <v>0</v>
      </c>
      <c r="C28" s="11">
        <f>Finanzplan!C29</f>
        <v>0</v>
      </c>
      <c r="D28" s="11">
        <f>Finanzplan!D29</f>
        <v>0</v>
      </c>
      <c r="E28" s="11">
        <f>Finanzplan!E29</f>
        <v>0</v>
      </c>
    </row>
    <row r="29" spans="1:5" ht="28" customHeight="1" x14ac:dyDescent="0.3">
      <c r="A29" s="233"/>
      <c r="B29" s="123">
        <f>Finanzplan!B30</f>
        <v>0</v>
      </c>
      <c r="C29" s="11">
        <f>Finanzplan!C30</f>
        <v>0</v>
      </c>
      <c r="D29" s="11">
        <f>Finanzplan!D30</f>
        <v>0</v>
      </c>
      <c r="E29" s="11">
        <f>Finanzplan!E30</f>
        <v>0</v>
      </c>
    </row>
    <row r="30" spans="1:5" ht="28" customHeight="1" x14ac:dyDescent="0.3">
      <c r="A30" s="233"/>
      <c r="B30" s="123">
        <f>Finanzplan!B31</f>
        <v>0</v>
      </c>
      <c r="C30" s="11">
        <f>Finanzplan!C31</f>
        <v>0</v>
      </c>
      <c r="D30" s="11">
        <f>Finanzplan!D31</f>
        <v>0</v>
      </c>
      <c r="E30" s="11">
        <f>Finanzplan!E31</f>
        <v>0</v>
      </c>
    </row>
    <row r="31" spans="1:5" ht="28" customHeight="1" x14ac:dyDescent="0.3">
      <c r="A31" s="233"/>
      <c r="B31" s="123">
        <f>Finanzplan!B32</f>
        <v>0</v>
      </c>
      <c r="C31" s="11">
        <f>Finanzplan!C32</f>
        <v>0</v>
      </c>
      <c r="D31" s="11">
        <f>Finanzplan!D32</f>
        <v>0</v>
      </c>
      <c r="E31" s="11">
        <f>Finanzplan!E32</f>
        <v>0</v>
      </c>
    </row>
    <row r="32" spans="1:5" ht="28" customHeight="1" x14ac:dyDescent="0.3">
      <c r="A32" s="233"/>
      <c r="B32" s="123">
        <f>Finanzplan!B33</f>
        <v>0</v>
      </c>
      <c r="C32" s="11">
        <f>Finanzplan!C33</f>
        <v>0</v>
      </c>
      <c r="D32" s="11">
        <f>Finanzplan!D33</f>
        <v>0</v>
      </c>
      <c r="E32" s="11">
        <f>Finanzplan!E33</f>
        <v>0</v>
      </c>
    </row>
    <row r="33" spans="1:5" ht="28" customHeight="1" x14ac:dyDescent="0.3">
      <c r="A33" s="233"/>
      <c r="B33" s="123">
        <f>Finanzplan!B34</f>
        <v>0</v>
      </c>
      <c r="C33" s="11">
        <f>Finanzplan!C34</f>
        <v>0</v>
      </c>
      <c r="D33" s="11">
        <f>Finanzplan!D34</f>
        <v>0</v>
      </c>
      <c r="E33" s="11">
        <f>Finanzplan!E34</f>
        <v>0</v>
      </c>
    </row>
    <row r="34" spans="1:5" ht="28" customHeight="1" x14ac:dyDescent="0.3">
      <c r="A34" s="233"/>
      <c r="B34" s="123">
        <f>Finanzplan!B35</f>
        <v>0</v>
      </c>
      <c r="C34" s="11">
        <f>Finanzplan!C35</f>
        <v>0</v>
      </c>
      <c r="D34" s="11">
        <f>Finanzplan!D35</f>
        <v>0</v>
      </c>
      <c r="E34" s="11">
        <f>Finanzplan!E35</f>
        <v>0</v>
      </c>
    </row>
    <row r="35" spans="1:5" ht="28" customHeight="1" x14ac:dyDescent="0.3">
      <c r="A35" s="233"/>
      <c r="B35" s="123">
        <f>Finanzplan!B36</f>
        <v>0</v>
      </c>
      <c r="C35" s="11">
        <f>Finanzplan!C36</f>
        <v>0</v>
      </c>
      <c r="D35" s="11">
        <f>Finanzplan!D36</f>
        <v>0</v>
      </c>
      <c r="E35" s="11">
        <f>Finanzplan!E36</f>
        <v>0</v>
      </c>
    </row>
    <row r="36" spans="1:5" ht="28" customHeight="1" x14ac:dyDescent="0.3">
      <c r="A36" s="233"/>
      <c r="B36" s="123">
        <f>Finanzplan!B37</f>
        <v>0</v>
      </c>
      <c r="C36" s="11">
        <f>Finanzplan!C37</f>
        <v>0</v>
      </c>
      <c r="D36" s="11">
        <f>Finanzplan!D37</f>
        <v>0</v>
      </c>
      <c r="E36" s="11">
        <f>Finanzplan!E37</f>
        <v>0</v>
      </c>
    </row>
    <row r="37" spans="1:5" ht="28" customHeight="1" x14ac:dyDescent="0.3">
      <c r="A37" s="233"/>
      <c r="B37" s="123">
        <f>Finanzplan!B38</f>
        <v>0</v>
      </c>
      <c r="C37" s="11">
        <f>Finanzplan!C38</f>
        <v>0</v>
      </c>
      <c r="D37" s="11">
        <f>Finanzplan!D38</f>
        <v>0</v>
      </c>
      <c r="E37" s="11">
        <f>Finanzplan!E38</f>
        <v>0</v>
      </c>
    </row>
    <row r="38" spans="1:5" ht="28" customHeight="1" x14ac:dyDescent="0.3">
      <c r="A38" s="233"/>
      <c r="B38" s="123">
        <f>Finanzplan!B39</f>
        <v>0</v>
      </c>
      <c r="C38" s="11">
        <f>Finanzplan!C39</f>
        <v>0</v>
      </c>
      <c r="D38" s="11">
        <f>Finanzplan!D39</f>
        <v>0</v>
      </c>
      <c r="E38" s="11">
        <f>Finanzplan!E39</f>
        <v>0</v>
      </c>
    </row>
    <row r="39" spans="1:5" ht="28" customHeight="1" x14ac:dyDescent="0.3">
      <c r="A39" s="233"/>
      <c r="B39" s="123">
        <f>Finanzplan!B40</f>
        <v>0</v>
      </c>
      <c r="C39" s="11">
        <f>Finanzplan!C40</f>
        <v>0</v>
      </c>
      <c r="D39" s="11">
        <f>Finanzplan!D40</f>
        <v>0</v>
      </c>
      <c r="E39" s="11">
        <f>Finanzplan!E40</f>
        <v>0</v>
      </c>
    </row>
    <row r="40" spans="1:5" ht="28" customHeight="1" x14ac:dyDescent="0.3">
      <c r="A40" s="233"/>
      <c r="B40" s="123">
        <f>Finanzplan!B41</f>
        <v>0</v>
      </c>
      <c r="C40" s="11">
        <f>Finanzplan!C41</f>
        <v>0</v>
      </c>
      <c r="D40" s="11">
        <f>Finanzplan!D41</f>
        <v>0</v>
      </c>
      <c r="E40" s="11">
        <f>Finanzplan!E41</f>
        <v>0</v>
      </c>
    </row>
    <row r="41" spans="1:5" ht="28" customHeight="1" x14ac:dyDescent="0.3">
      <c r="A41" s="233"/>
      <c r="B41" s="123">
        <f>Finanzplan!B42</f>
        <v>0</v>
      </c>
      <c r="C41" s="11">
        <f>Finanzplan!C42</f>
        <v>0</v>
      </c>
      <c r="D41" s="11">
        <f>Finanzplan!D42</f>
        <v>0</v>
      </c>
      <c r="E41" s="11">
        <f>Finanzplan!E42</f>
        <v>0</v>
      </c>
    </row>
    <row r="42" spans="1:5" ht="28" customHeight="1" x14ac:dyDescent="0.3">
      <c r="A42" s="233"/>
      <c r="B42" s="123">
        <f>Finanzplan!B43</f>
        <v>0</v>
      </c>
      <c r="C42" s="11">
        <f>Finanzplan!C43</f>
        <v>0</v>
      </c>
      <c r="D42" s="11">
        <f>Finanzplan!D43</f>
        <v>0</v>
      </c>
      <c r="E42" s="11">
        <f>Finanzplan!E43</f>
        <v>0</v>
      </c>
    </row>
    <row r="43" spans="1:5" ht="28" customHeight="1" x14ac:dyDescent="0.3">
      <c r="A43" s="233"/>
      <c r="B43" s="123">
        <f>Finanzplan!B44</f>
        <v>0</v>
      </c>
      <c r="C43" s="11">
        <f>Finanzplan!C44</f>
        <v>0</v>
      </c>
      <c r="D43" s="11">
        <f>Finanzplan!D44</f>
        <v>0</v>
      </c>
      <c r="E43" s="11">
        <f>Finanzplan!E44</f>
        <v>0</v>
      </c>
    </row>
    <row r="44" spans="1:5" ht="28" customHeight="1" x14ac:dyDescent="0.3">
      <c r="A44" s="233"/>
      <c r="B44" s="123">
        <f>Finanzplan!B45</f>
        <v>0</v>
      </c>
      <c r="C44" s="11">
        <f>Finanzplan!C45</f>
        <v>0</v>
      </c>
      <c r="D44" s="11">
        <f>Finanzplan!D45</f>
        <v>0</v>
      </c>
      <c r="E44" s="11">
        <f>Finanzplan!E45</f>
        <v>0</v>
      </c>
    </row>
    <row r="45" spans="1:5" ht="28" customHeight="1" x14ac:dyDescent="0.3">
      <c r="A45" s="233"/>
      <c r="B45" s="123">
        <f>Finanzplan!B46</f>
        <v>0</v>
      </c>
      <c r="C45" s="11">
        <f>Finanzplan!C46</f>
        <v>0</v>
      </c>
      <c r="D45" s="11">
        <f>Finanzplan!D46</f>
        <v>0</v>
      </c>
      <c r="E45" s="11">
        <f>Finanzplan!E46</f>
        <v>0</v>
      </c>
    </row>
    <row r="46" spans="1:5" ht="28" customHeight="1" x14ac:dyDescent="0.3">
      <c r="A46" s="233"/>
      <c r="B46" s="123">
        <f>Finanzplan!B47</f>
        <v>0</v>
      </c>
      <c r="C46" s="11">
        <f>Finanzplan!C47</f>
        <v>0</v>
      </c>
      <c r="D46" s="11">
        <f>Finanzplan!D47</f>
        <v>0</v>
      </c>
      <c r="E46" s="11">
        <f>Finanzplan!E47</f>
        <v>0</v>
      </c>
    </row>
    <row r="47" spans="1:5" ht="28" customHeight="1" x14ac:dyDescent="0.3">
      <c r="A47" s="233"/>
      <c r="B47" s="123">
        <f>Finanzplan!B48</f>
        <v>0</v>
      </c>
      <c r="C47" s="11">
        <f>Finanzplan!C48</f>
        <v>0</v>
      </c>
      <c r="D47" s="11">
        <f>Finanzplan!D48</f>
        <v>0</v>
      </c>
      <c r="E47" s="11">
        <f>Finanzplan!E48</f>
        <v>0</v>
      </c>
    </row>
    <row r="48" spans="1:5" ht="28" customHeight="1" x14ac:dyDescent="0.3">
      <c r="A48" s="233"/>
      <c r="B48" s="123">
        <f>Finanzplan!B49</f>
        <v>0</v>
      </c>
      <c r="C48" s="11">
        <f>Finanzplan!C49</f>
        <v>0</v>
      </c>
      <c r="D48" s="11">
        <f>Finanzplan!D49</f>
        <v>0</v>
      </c>
      <c r="E48" s="11">
        <f>Finanzplan!E49</f>
        <v>0</v>
      </c>
    </row>
    <row r="49" spans="1:5" ht="28" customHeight="1" x14ac:dyDescent="0.3">
      <c r="A49" s="233"/>
      <c r="B49" s="123">
        <f>Finanzplan!B50</f>
        <v>0</v>
      </c>
      <c r="C49" s="11">
        <f>Finanzplan!C50</f>
        <v>0</v>
      </c>
      <c r="D49" s="11">
        <f>Finanzplan!D50</f>
        <v>0</v>
      </c>
      <c r="E49" s="11">
        <f>Finanzplan!E50</f>
        <v>0</v>
      </c>
    </row>
    <row r="50" spans="1:5" ht="28" customHeight="1" x14ac:dyDescent="0.3">
      <c r="A50" s="233"/>
      <c r="B50" s="123">
        <f>Finanzplan!B51</f>
        <v>0</v>
      </c>
      <c r="C50" s="11">
        <f>Finanzplan!C51</f>
        <v>0</v>
      </c>
      <c r="D50" s="11">
        <f>Finanzplan!D51</f>
        <v>0</v>
      </c>
      <c r="E50" s="11">
        <f>Finanzplan!E51</f>
        <v>0</v>
      </c>
    </row>
    <row r="51" spans="1:5" ht="28" customHeight="1" x14ac:dyDescent="0.3">
      <c r="A51" s="233"/>
      <c r="B51" s="123">
        <f>Finanzplan!B52</f>
        <v>0</v>
      </c>
      <c r="C51" s="11">
        <f>Finanzplan!C52</f>
        <v>0</v>
      </c>
      <c r="D51" s="11">
        <f>Finanzplan!D52</f>
        <v>0</v>
      </c>
      <c r="E51" s="11">
        <f>Finanzplan!E52</f>
        <v>0</v>
      </c>
    </row>
    <row r="52" spans="1:5" ht="28" customHeight="1" x14ac:dyDescent="0.3">
      <c r="A52" s="233"/>
      <c r="B52" s="123">
        <f>Finanzplan!B53</f>
        <v>0</v>
      </c>
      <c r="C52" s="11">
        <f>Finanzplan!C53</f>
        <v>0</v>
      </c>
      <c r="D52" s="11">
        <f>Finanzplan!D53</f>
        <v>0</v>
      </c>
      <c r="E52" s="11">
        <f>Finanzplan!E53</f>
        <v>0</v>
      </c>
    </row>
    <row r="53" spans="1:5" ht="28" customHeight="1" x14ac:dyDescent="0.3">
      <c r="A53" s="233"/>
      <c r="B53" s="123">
        <f>Finanzplan!B54</f>
        <v>0</v>
      </c>
      <c r="C53" s="11">
        <f>Finanzplan!C54</f>
        <v>0</v>
      </c>
      <c r="D53" s="11">
        <f>Finanzplan!D54</f>
        <v>0</v>
      </c>
      <c r="E53" s="11">
        <f>Finanzplan!E54</f>
        <v>0</v>
      </c>
    </row>
    <row r="54" spans="1:5" ht="28" customHeight="1" x14ac:dyDescent="0.3">
      <c r="A54" s="233"/>
      <c r="B54" s="123">
        <f>Finanzplan!B55</f>
        <v>0</v>
      </c>
      <c r="C54" s="11">
        <f>Finanzplan!C55</f>
        <v>0</v>
      </c>
      <c r="D54" s="11">
        <f>Finanzplan!D55</f>
        <v>0</v>
      </c>
      <c r="E54" s="11">
        <f>Finanzplan!E55</f>
        <v>0</v>
      </c>
    </row>
    <row r="55" spans="1:5" ht="28" customHeight="1" x14ac:dyDescent="0.3">
      <c r="A55" s="233"/>
      <c r="B55" s="123">
        <f>Finanzplan!B56</f>
        <v>0</v>
      </c>
      <c r="C55" s="11">
        <f>Finanzplan!C56</f>
        <v>0</v>
      </c>
      <c r="D55" s="11">
        <f>Finanzplan!D56</f>
        <v>0</v>
      </c>
      <c r="E55" s="11">
        <f>Finanzplan!E56</f>
        <v>0</v>
      </c>
    </row>
    <row r="56" spans="1:5" ht="28" customHeight="1" x14ac:dyDescent="0.3">
      <c r="A56" s="233"/>
      <c r="B56" s="123">
        <f>Finanzplan!B57</f>
        <v>0</v>
      </c>
      <c r="C56" s="11">
        <f>Finanzplan!C57</f>
        <v>0</v>
      </c>
      <c r="D56" s="11">
        <f>Finanzplan!D57</f>
        <v>0</v>
      </c>
      <c r="E56" s="11">
        <f>Finanzplan!E57</f>
        <v>0</v>
      </c>
    </row>
    <row r="57" spans="1:5" ht="28" customHeight="1" x14ac:dyDescent="0.3">
      <c r="A57" s="233"/>
      <c r="B57" s="123">
        <f>Finanzplan!B58</f>
        <v>0</v>
      </c>
      <c r="C57" s="11">
        <f>Finanzplan!C58</f>
        <v>0</v>
      </c>
      <c r="D57" s="11">
        <f>Finanzplan!D58</f>
        <v>0</v>
      </c>
      <c r="E57" s="11">
        <f>Finanzplan!E58</f>
        <v>0</v>
      </c>
    </row>
    <row r="58" spans="1:5" ht="28" customHeight="1" x14ac:dyDescent="0.3">
      <c r="A58" s="233"/>
      <c r="B58" s="123">
        <f>Finanzplan!B59</f>
        <v>0</v>
      </c>
      <c r="C58" s="11">
        <f>Finanzplan!C59</f>
        <v>0</v>
      </c>
      <c r="D58" s="11">
        <f>Finanzplan!D59</f>
        <v>0</v>
      </c>
      <c r="E58" s="11">
        <f>Finanzplan!E59</f>
        <v>0</v>
      </c>
    </row>
    <row r="59" spans="1:5" ht="28" customHeight="1" x14ac:dyDescent="0.3">
      <c r="A59" s="233"/>
      <c r="B59" s="123">
        <f>Finanzplan!B60</f>
        <v>0</v>
      </c>
      <c r="C59" s="11">
        <f>Finanzplan!C60</f>
        <v>0</v>
      </c>
      <c r="D59" s="11">
        <f>Finanzplan!D60</f>
        <v>0</v>
      </c>
      <c r="E59" s="11">
        <f>Finanzplan!E60</f>
        <v>0</v>
      </c>
    </row>
    <row r="60" spans="1:5" ht="28" customHeight="1" x14ac:dyDescent="0.3">
      <c r="A60" s="233"/>
      <c r="B60" s="123">
        <f>Finanzplan!B61</f>
        <v>0</v>
      </c>
      <c r="C60" s="11">
        <f>Finanzplan!C61</f>
        <v>0</v>
      </c>
      <c r="D60" s="11">
        <f>Finanzplan!D61</f>
        <v>0</v>
      </c>
      <c r="E60" s="11">
        <f>Finanzplan!E61</f>
        <v>0</v>
      </c>
    </row>
    <row r="61" spans="1:5" ht="28" customHeight="1" x14ac:dyDescent="0.3">
      <c r="A61" s="233"/>
      <c r="B61" s="123">
        <f>Finanzplan!B62</f>
        <v>0</v>
      </c>
      <c r="C61" s="11">
        <f>Finanzplan!C62</f>
        <v>0</v>
      </c>
      <c r="D61" s="11">
        <f>Finanzplan!D62</f>
        <v>0</v>
      </c>
      <c r="E61" s="11">
        <f>Finanzplan!E62</f>
        <v>0</v>
      </c>
    </row>
    <row r="62" spans="1:5" ht="28" customHeight="1" x14ac:dyDescent="0.3">
      <c r="A62" s="233"/>
      <c r="B62" s="123">
        <f>Finanzplan!B63</f>
        <v>0</v>
      </c>
      <c r="C62" s="11">
        <f>Finanzplan!C63</f>
        <v>0</v>
      </c>
      <c r="D62" s="11">
        <f>Finanzplan!D63</f>
        <v>0</v>
      </c>
      <c r="E62" s="11">
        <f>Finanzplan!E63</f>
        <v>0</v>
      </c>
    </row>
    <row r="63" spans="1:5" x14ac:dyDescent="0.3">
      <c r="A63" s="233"/>
      <c r="B63" s="159" t="s">
        <v>13</v>
      </c>
      <c r="C63" s="160">
        <f ca="1">SUM(C8:OFFSET(C63,-1,0))</f>
        <v>0</v>
      </c>
      <c r="D63" s="160">
        <f ca="1">SUM(D8:OFFSET(D63,-1,0))</f>
        <v>0</v>
      </c>
      <c r="E63" s="160">
        <f ca="1">SUM(E8:OFFSET(E63,-1,0))</f>
        <v>0</v>
      </c>
    </row>
    <row r="64" spans="1:5" x14ac:dyDescent="0.3">
      <c r="C64" s="17"/>
      <c r="D64" s="17"/>
      <c r="E64" s="17"/>
    </row>
    <row r="65" spans="1:5" x14ac:dyDescent="0.3">
      <c r="A65" s="19"/>
      <c r="B65" s="120" t="s">
        <v>21</v>
      </c>
      <c r="C65" s="17"/>
      <c r="D65" s="17"/>
      <c r="E65" s="17"/>
    </row>
    <row r="66" spans="1:5" x14ac:dyDescent="0.3">
      <c r="A66" s="105" t="s">
        <v>33</v>
      </c>
      <c r="B66" s="159" t="s">
        <v>13</v>
      </c>
      <c r="C66" s="160">
        <f>Finanzplan!C71</f>
        <v>0</v>
      </c>
      <c r="D66" s="160">
        <f>Finanzplan!D71</f>
        <v>0</v>
      </c>
      <c r="E66" s="160">
        <f>Finanzplan!E71</f>
        <v>0</v>
      </c>
    </row>
    <row r="67" spans="1:5" x14ac:dyDescent="0.3">
      <c r="C67" s="17"/>
      <c r="D67" s="17"/>
      <c r="E67" s="17"/>
    </row>
    <row r="68" spans="1:5" x14ac:dyDescent="0.3">
      <c r="B68" s="120" t="s">
        <v>22</v>
      </c>
      <c r="C68" s="17"/>
      <c r="D68" s="17"/>
      <c r="E68" s="17"/>
    </row>
    <row r="69" spans="1:5" x14ac:dyDescent="0.3">
      <c r="A69" s="59" t="s">
        <v>33</v>
      </c>
      <c r="B69" s="159" t="s">
        <v>25</v>
      </c>
      <c r="C69" s="160">
        <f ca="1">C63+C66</f>
        <v>0</v>
      </c>
      <c r="D69" s="160">
        <f ca="1">D63+D66</f>
        <v>0</v>
      </c>
      <c r="E69" s="160">
        <f ca="1">E63+E66</f>
        <v>0</v>
      </c>
    </row>
    <row r="70" spans="1:5" x14ac:dyDescent="0.3">
      <c r="C70" s="17"/>
      <c r="D70" s="17"/>
      <c r="E70" s="17"/>
    </row>
    <row r="71" spans="1:5" x14ac:dyDescent="0.3">
      <c r="C71" s="17"/>
      <c r="D71" s="17"/>
      <c r="E71" s="17"/>
    </row>
    <row r="72" spans="1:5" x14ac:dyDescent="0.3">
      <c r="B72" s="120" t="s">
        <v>29</v>
      </c>
      <c r="C72" s="17"/>
      <c r="D72" s="17"/>
      <c r="E72" s="17"/>
    </row>
    <row r="73" spans="1:5" ht="28" x14ac:dyDescent="0.3">
      <c r="A73" s="206" t="s">
        <v>34</v>
      </c>
      <c r="B73" s="125" t="str">
        <f>Finanzplan!B81</f>
        <v>Eigene Einnahmen (Mitgliedsbeiträge, Unkostenbeiträge,…)</v>
      </c>
      <c r="C73" s="11">
        <f>Finanzplan!C81</f>
        <v>0</v>
      </c>
      <c r="D73" s="11">
        <f>Finanzplan!D81</f>
        <v>0</v>
      </c>
      <c r="E73" s="11">
        <f>Finanzplan!E81</f>
        <v>0</v>
      </c>
    </row>
    <row r="74" spans="1:5" x14ac:dyDescent="0.3">
      <c r="A74" s="207"/>
      <c r="B74" s="125" t="str">
        <f>Finanzplan!B82</f>
        <v>Spenden</v>
      </c>
      <c r="C74" s="11">
        <f>Finanzplan!C82</f>
        <v>0</v>
      </c>
      <c r="D74" s="11">
        <f>Finanzplan!D82</f>
        <v>0</v>
      </c>
      <c r="E74" s="11">
        <f>Finanzplan!E82</f>
        <v>0</v>
      </c>
    </row>
    <row r="75" spans="1:5" x14ac:dyDescent="0.3">
      <c r="A75" s="207"/>
      <c r="B75" s="125" t="str">
        <f>Finanzplan!B83</f>
        <v>Sponsoring</v>
      </c>
      <c r="C75" s="11">
        <f>Finanzplan!C83</f>
        <v>0</v>
      </c>
      <c r="D75" s="11">
        <f>Finanzplan!D83</f>
        <v>0</v>
      </c>
      <c r="E75" s="11">
        <f>Finanzplan!E83</f>
        <v>0</v>
      </c>
    </row>
    <row r="76" spans="1:5" x14ac:dyDescent="0.3">
      <c r="A76" s="207"/>
      <c r="B76" s="125" t="str">
        <f>Finanzplan!B84</f>
        <v>Auflösung Rücklagen/Rückstellungen</v>
      </c>
      <c r="C76" s="11">
        <f>Finanzplan!C84</f>
        <v>0</v>
      </c>
      <c r="D76" s="11">
        <f>Finanzplan!D84</f>
        <v>0</v>
      </c>
      <c r="E76" s="11">
        <f>Finanzplan!E84</f>
        <v>0</v>
      </c>
    </row>
    <row r="77" spans="1:5" ht="28" customHeight="1" x14ac:dyDescent="0.3">
      <c r="A77" s="207"/>
      <c r="B77" s="125">
        <f>Finanzplan!B85</f>
        <v>0</v>
      </c>
      <c r="C77" s="11">
        <f>Finanzplan!C85</f>
        <v>0</v>
      </c>
      <c r="D77" s="11">
        <f>Finanzplan!D85</f>
        <v>0</v>
      </c>
      <c r="E77" s="11">
        <f>Finanzplan!E85</f>
        <v>0</v>
      </c>
    </row>
    <row r="78" spans="1:5" ht="28" customHeight="1" x14ac:dyDescent="0.3">
      <c r="A78" s="207"/>
      <c r="B78" s="125">
        <f>Finanzplan!B86</f>
        <v>0</v>
      </c>
      <c r="C78" s="11">
        <f>Finanzplan!C86</f>
        <v>0</v>
      </c>
      <c r="D78" s="11">
        <f>Finanzplan!D86</f>
        <v>0</v>
      </c>
      <c r="E78" s="11">
        <f>Finanzplan!E86</f>
        <v>0</v>
      </c>
    </row>
    <row r="79" spans="1:5" ht="28" customHeight="1" x14ac:dyDescent="0.3">
      <c r="A79" s="207"/>
      <c r="B79" s="125">
        <f>Finanzplan!B88</f>
        <v>0</v>
      </c>
      <c r="C79" s="11">
        <f>Finanzplan!C88</f>
        <v>0</v>
      </c>
      <c r="D79" s="11">
        <f>Finanzplan!D88</f>
        <v>0</v>
      </c>
      <c r="E79" s="11">
        <f>Finanzplan!E88</f>
        <v>0</v>
      </c>
    </row>
    <row r="80" spans="1:5" ht="28" customHeight="1" x14ac:dyDescent="0.3">
      <c r="A80" s="207"/>
      <c r="B80" s="125">
        <f>Finanzplan!B88</f>
        <v>0</v>
      </c>
      <c r="C80" s="11">
        <f>Finanzplan!C88</f>
        <v>0</v>
      </c>
      <c r="D80" s="11">
        <f>Finanzplan!D88</f>
        <v>0</v>
      </c>
      <c r="E80" s="11">
        <f>Finanzplan!E88</f>
        <v>0</v>
      </c>
    </row>
    <row r="81" spans="1:5" ht="28" customHeight="1" x14ac:dyDescent="0.3">
      <c r="A81" s="207"/>
      <c r="B81" s="125">
        <f>Finanzplan!B89</f>
        <v>0</v>
      </c>
      <c r="C81" s="11">
        <f>Finanzplan!C89</f>
        <v>0</v>
      </c>
      <c r="D81" s="11">
        <f>Finanzplan!D89</f>
        <v>0</v>
      </c>
      <c r="E81" s="11">
        <f>Finanzplan!E89</f>
        <v>0</v>
      </c>
    </row>
    <row r="82" spans="1:5" x14ac:dyDescent="0.3">
      <c r="A82" s="208"/>
      <c r="B82" s="161" t="s">
        <v>25</v>
      </c>
      <c r="C82" s="162">
        <f ca="1">SUM(C73:OFFSET(C82,-1,0))</f>
        <v>0</v>
      </c>
      <c r="D82" s="162">
        <f ca="1">SUM(D73:OFFSET(D82,-1,0))</f>
        <v>0</v>
      </c>
      <c r="E82" s="162">
        <f ca="1">SUM(E73:OFFSET(E82,-1,0))</f>
        <v>0</v>
      </c>
    </row>
    <row r="83" spans="1:5" x14ac:dyDescent="0.3">
      <c r="C83" s="17"/>
      <c r="D83" s="17"/>
      <c r="E83" s="17"/>
    </row>
    <row r="84" spans="1:5" x14ac:dyDescent="0.3">
      <c r="B84" s="120" t="s">
        <v>30</v>
      </c>
      <c r="C84" s="17"/>
      <c r="D84" s="17"/>
      <c r="E84" s="17"/>
    </row>
    <row r="85" spans="1:5" x14ac:dyDescent="0.3">
      <c r="A85" s="202" t="s">
        <v>34</v>
      </c>
      <c r="B85" s="125" t="str">
        <f>Finanzplan!B93</f>
        <v>EU</v>
      </c>
      <c r="C85" s="11">
        <f>Finanzplan!C93</f>
        <v>0</v>
      </c>
      <c r="D85" s="11">
        <f>Finanzplan!D93</f>
        <v>0</v>
      </c>
      <c r="E85" s="11">
        <f>Finanzplan!E93</f>
        <v>0</v>
      </c>
    </row>
    <row r="86" spans="1:5" ht="28" x14ac:dyDescent="0.3">
      <c r="A86" s="202"/>
      <c r="B86" s="125" t="str">
        <f>Finanzplan!B94</f>
        <v>Bundesministerium, bitte jedes Ministerium einzeln anführen</v>
      </c>
      <c r="C86" s="11">
        <f>Finanzplan!C94</f>
        <v>0</v>
      </c>
      <c r="D86" s="11">
        <f>Finanzplan!D94</f>
        <v>0</v>
      </c>
      <c r="E86" s="11">
        <f>Finanzplan!E94</f>
        <v>0</v>
      </c>
    </row>
    <row r="87" spans="1:5" ht="28" x14ac:dyDescent="0.3">
      <c r="A87" s="202"/>
      <c r="B87" s="125" t="str">
        <f>Finanzplan!B95</f>
        <v>Stadt Wien (OHNE MA 13); bitte jede Magistratsabteilung einzeln anführen</v>
      </c>
      <c r="C87" s="11">
        <f>Finanzplan!C95</f>
        <v>0</v>
      </c>
      <c r="D87" s="11">
        <f>Finanzplan!D95</f>
        <v>0</v>
      </c>
      <c r="E87" s="11">
        <f>Finanzplan!E95</f>
        <v>0</v>
      </c>
    </row>
    <row r="88" spans="1:5" x14ac:dyDescent="0.3">
      <c r="A88" s="202"/>
      <c r="B88" s="125" t="str">
        <f>Finanzplan!B96</f>
        <v>Bezirk, bitte den jeweiligen Bezirk anführen</v>
      </c>
      <c r="C88" s="11">
        <f>Finanzplan!C96</f>
        <v>0</v>
      </c>
      <c r="D88" s="11">
        <f>Finanzplan!D96</f>
        <v>0</v>
      </c>
      <c r="E88" s="11">
        <f>Finanzplan!E96</f>
        <v>0</v>
      </c>
    </row>
    <row r="89" spans="1:5" ht="28" customHeight="1" x14ac:dyDescent="0.3">
      <c r="A89" s="202"/>
      <c r="B89" s="125" t="str">
        <f>Finanzplan!B97</f>
        <v>Sozialpartner</v>
      </c>
      <c r="C89" s="11">
        <f>Finanzplan!C97</f>
        <v>0</v>
      </c>
      <c r="D89" s="11">
        <f>Finanzplan!D97</f>
        <v>0</v>
      </c>
      <c r="E89" s="11">
        <f>Finanzplan!E97</f>
        <v>0</v>
      </c>
    </row>
    <row r="90" spans="1:5" ht="28" customHeight="1" x14ac:dyDescent="0.3">
      <c r="A90" s="202"/>
      <c r="B90" s="125" t="str">
        <f>Finanzplan!B98</f>
        <v>Sonstige</v>
      </c>
      <c r="C90" s="11">
        <f>Finanzplan!C98</f>
        <v>0</v>
      </c>
      <c r="D90" s="11">
        <f>Finanzplan!D98</f>
        <v>0</v>
      </c>
      <c r="E90" s="11">
        <f>Finanzplan!E98</f>
        <v>0</v>
      </c>
    </row>
    <row r="91" spans="1:5" ht="28" customHeight="1" x14ac:dyDescent="0.3">
      <c r="A91" s="202"/>
      <c r="B91" s="125">
        <f>Finanzplan!B99</f>
        <v>0</v>
      </c>
      <c r="C91" s="11">
        <f>Finanzplan!C99</f>
        <v>0</v>
      </c>
      <c r="D91" s="11">
        <f>Finanzplan!D99</f>
        <v>0</v>
      </c>
      <c r="E91" s="11">
        <f>Finanzplan!E99</f>
        <v>0</v>
      </c>
    </row>
    <row r="92" spans="1:5" ht="28" customHeight="1" x14ac:dyDescent="0.3">
      <c r="A92" s="202"/>
      <c r="B92" s="125">
        <f>Finanzplan!B100</f>
        <v>0</v>
      </c>
      <c r="C92" s="11">
        <f>Finanzplan!C100</f>
        <v>0</v>
      </c>
      <c r="D92" s="11">
        <f>Finanzplan!D100</f>
        <v>0</v>
      </c>
      <c r="E92" s="11">
        <f>Finanzplan!E100</f>
        <v>0</v>
      </c>
    </row>
    <row r="93" spans="1:5" ht="28" customHeight="1" x14ac:dyDescent="0.3">
      <c r="A93" s="202"/>
      <c r="B93" s="125">
        <f>Finanzplan!B101</f>
        <v>0</v>
      </c>
      <c r="C93" s="11">
        <f>Finanzplan!C101</f>
        <v>0</v>
      </c>
      <c r="D93" s="11">
        <f>Finanzplan!D101</f>
        <v>0</v>
      </c>
      <c r="E93" s="11">
        <f>Finanzplan!E101</f>
        <v>0</v>
      </c>
    </row>
    <row r="94" spans="1:5" ht="28" customHeight="1" x14ac:dyDescent="0.3">
      <c r="A94" s="202"/>
      <c r="B94" s="125">
        <f>Finanzplan!B105</f>
        <v>0</v>
      </c>
      <c r="C94" s="11">
        <f>Finanzplan!C105</f>
        <v>0</v>
      </c>
      <c r="D94" s="11">
        <f>Finanzplan!D105</f>
        <v>0</v>
      </c>
      <c r="E94" s="11">
        <f>Finanzplan!E105</f>
        <v>0</v>
      </c>
    </row>
    <row r="95" spans="1:5" ht="27.75" customHeight="1" x14ac:dyDescent="0.3">
      <c r="A95" s="202"/>
      <c r="B95" s="125">
        <f>Finanzplan!B106</f>
        <v>0</v>
      </c>
      <c r="C95" s="11">
        <f>Finanzplan!C106</f>
        <v>0</v>
      </c>
      <c r="D95" s="11">
        <f>Finanzplan!D106</f>
        <v>0</v>
      </c>
      <c r="E95" s="11">
        <f>Finanzplan!E106</f>
        <v>0</v>
      </c>
    </row>
    <row r="96" spans="1:5" x14ac:dyDescent="0.3">
      <c r="A96" s="202"/>
      <c r="B96" s="125" t="str">
        <f>Finanzplan!B107</f>
        <v>Förderung MA 13, nur bei IST-Zahlen</v>
      </c>
      <c r="C96" s="11">
        <f>Finanzplan!C107</f>
        <v>0</v>
      </c>
      <c r="D96" s="11">
        <f>Finanzplan!D107</f>
        <v>0</v>
      </c>
      <c r="E96" s="33"/>
    </row>
    <row r="97" spans="1:5" x14ac:dyDescent="0.3">
      <c r="A97" s="202"/>
      <c r="B97" s="161" t="s">
        <v>25</v>
      </c>
      <c r="C97" s="162">
        <f ca="1">Finanzplan!C108</f>
        <v>0</v>
      </c>
      <c r="D97" s="162">
        <f ca="1">Finanzplan!D108</f>
        <v>0</v>
      </c>
      <c r="E97" s="162">
        <f ca="1">Finanzplan!E108</f>
        <v>0</v>
      </c>
    </row>
    <row r="98" spans="1:5" x14ac:dyDescent="0.3">
      <c r="C98" s="17"/>
      <c r="D98" s="17"/>
      <c r="E98" s="17"/>
    </row>
    <row r="99" spans="1:5" x14ac:dyDescent="0.3">
      <c r="B99" s="120" t="s">
        <v>35</v>
      </c>
      <c r="C99" s="17"/>
      <c r="D99" s="17"/>
      <c r="E99" s="17"/>
    </row>
    <row r="100" spans="1:5" x14ac:dyDescent="0.3">
      <c r="B100" s="161" t="s">
        <v>25</v>
      </c>
      <c r="C100" s="162">
        <f ca="1">C82+C97</f>
        <v>0</v>
      </c>
      <c r="D100" s="162">
        <f ca="1">D82+D97</f>
        <v>0</v>
      </c>
      <c r="E100" s="162">
        <f ca="1">E82+E97</f>
        <v>0</v>
      </c>
    </row>
    <row r="101" spans="1:5" x14ac:dyDescent="0.3">
      <c r="C101" s="17"/>
      <c r="D101" s="17"/>
      <c r="E101" s="17"/>
    </row>
    <row r="102" spans="1:5" ht="28" x14ac:dyDescent="0.3">
      <c r="B102" s="126" t="s">
        <v>123</v>
      </c>
      <c r="C102" s="28">
        <f ca="1">C69-C100</f>
        <v>0</v>
      </c>
      <c r="D102" s="28">
        <f ca="1">D69-D100</f>
        <v>0</v>
      </c>
      <c r="E102" s="28">
        <f ca="1">E69-E100</f>
        <v>0</v>
      </c>
    </row>
  </sheetData>
  <sheetProtection algorithmName="SHA-512" hashValue="Bdcf0Ba51t43TPLIAdGQ6aSFkLaftdASGLX2/RzBSNpoSxtZKLbAgvMFKSCucd8MQAWMrwdjx9M8MEL1WTtZkg==" saltValue="iz3qGVGEZEcP6nP+0Bwz/Q==" spinCount="100000" sheet="1" selectLockedCells="1" selectUnlockedCells="1"/>
  <mergeCells count="11">
    <mergeCell ref="A73:A82"/>
    <mergeCell ref="A85:A97"/>
    <mergeCell ref="A8:A63"/>
    <mergeCell ref="A1:B1"/>
    <mergeCell ref="C1:E1"/>
    <mergeCell ref="A2:B2"/>
    <mergeCell ref="C2:E2"/>
    <mergeCell ref="A4:B4"/>
    <mergeCell ref="C4:E4"/>
    <mergeCell ref="A3:B3"/>
    <mergeCell ref="C3:E3"/>
  </mergeCells>
  <pageMargins left="0.70866141732283472" right="0.70866141732283472" top="0.39370078740157483" bottom="0.39370078740157483" header="0.31496062992125984" footer="0.31496062992125984"/>
  <pageSetup paperSize="9" scale="60" fitToWidth="2" fitToHeight="2" orientation="portrait" r:id="rId1"/>
  <headerFooter>
    <oddFooter>&amp;R&amp;"Lucida Sans,Standard"Seite &amp;P/&amp;N</oddFooter>
  </headerFooter>
  <rowBreaks count="1" manualBreakCount="1">
    <brk id="5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theme="0" tint="-0.249977111117893"/>
  </sheetPr>
  <dimension ref="B5:F68"/>
  <sheetViews>
    <sheetView workbookViewId="0"/>
  </sheetViews>
  <sheetFormatPr baseColWidth="10" defaultRowHeight="14.5" x14ac:dyDescent="0.35"/>
  <sheetData>
    <row r="5" spans="3:6" x14ac:dyDescent="0.35">
      <c r="C5" s="1"/>
      <c r="D5" s="2"/>
      <c r="E5" s="3"/>
    </row>
    <row r="6" spans="3:6" x14ac:dyDescent="0.35">
      <c r="C6" s="1"/>
      <c r="D6" s="2"/>
      <c r="E6" s="3"/>
    </row>
    <row r="7" spans="3:6" x14ac:dyDescent="0.35">
      <c r="C7" s="1"/>
      <c r="D7" s="2"/>
      <c r="E7" s="3"/>
      <c r="F7" s="1"/>
    </row>
    <row r="8" spans="3:6" x14ac:dyDescent="0.35">
      <c r="C8" s="1"/>
      <c r="D8" s="2"/>
      <c r="E8" s="3"/>
      <c r="F8" s="1"/>
    </row>
    <row r="9" spans="3:6" x14ac:dyDescent="0.35">
      <c r="C9" s="1"/>
      <c r="D9" s="2"/>
      <c r="E9" s="3"/>
    </row>
    <row r="13" spans="3:6" x14ac:dyDescent="0.35">
      <c r="C13" s="1"/>
      <c r="D13" s="2"/>
      <c r="E13" s="3"/>
    </row>
    <row r="14" spans="3:6" x14ac:dyDescent="0.35">
      <c r="C14" s="1"/>
      <c r="D14" s="2"/>
      <c r="E14" s="3"/>
      <c r="F14" s="1"/>
    </row>
    <row r="50" spans="2:2" x14ac:dyDescent="0.35">
      <c r="B50" s="1"/>
    </row>
    <row r="51" spans="2:2" x14ac:dyDescent="0.35">
      <c r="B51" s="1"/>
    </row>
    <row r="52" spans="2:2" x14ac:dyDescent="0.35">
      <c r="B52" s="1"/>
    </row>
    <row r="53" spans="2:2" x14ac:dyDescent="0.35">
      <c r="B53" s="1"/>
    </row>
    <row r="54" spans="2:2" x14ac:dyDescent="0.35">
      <c r="B54" s="1"/>
    </row>
    <row r="56" spans="2:2" x14ac:dyDescent="0.35">
      <c r="B56" s="1" t="s">
        <v>72</v>
      </c>
    </row>
    <row r="57" spans="2:2" x14ac:dyDescent="0.35">
      <c r="B57" s="1" t="s">
        <v>77</v>
      </c>
    </row>
    <row r="58" spans="2:2" x14ac:dyDescent="0.35">
      <c r="B58" s="1" t="s">
        <v>78</v>
      </c>
    </row>
    <row r="59" spans="2:2" x14ac:dyDescent="0.35">
      <c r="B59" t="s">
        <v>95</v>
      </c>
    </row>
    <row r="60" spans="2:2" x14ac:dyDescent="0.35">
      <c r="B60" t="s">
        <v>96</v>
      </c>
    </row>
    <row r="61" spans="2:2" x14ac:dyDescent="0.35">
      <c r="B61" t="s">
        <v>97</v>
      </c>
    </row>
    <row r="65" spans="2:2" x14ac:dyDescent="0.35">
      <c r="B65" t="s">
        <v>102</v>
      </c>
    </row>
    <row r="66" spans="2:2" x14ac:dyDescent="0.35">
      <c r="B66" t="s">
        <v>103</v>
      </c>
    </row>
    <row r="68" spans="2:2" x14ac:dyDescent="0.35">
      <c r="B68" t="s">
        <v>100</v>
      </c>
    </row>
  </sheetData>
  <sheetProtection algorithmName="SHA-512" hashValue="aYpZMehDls03h6KbC+yfSa16jj2IZR8lJuNvrlaO3Fo+Mvs2W3jO1NXDTcMeC8HlrrKrMRbJ1IzkU7jv2lqLrQ==" saltValue="4Nl5LOlG/ebMhDhUlCwKlw==" spinCount="100000" sheet="1" selectLockedCells="1" selectUnlockedCells="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theme="8" tint="0.59999389629810485"/>
    <pageSetUpPr fitToPage="1"/>
  </sheetPr>
  <dimension ref="A1:G85"/>
  <sheetViews>
    <sheetView topLeftCell="A6" workbookViewId="0">
      <selection activeCell="B10" sqref="B10:G10"/>
    </sheetView>
  </sheetViews>
  <sheetFormatPr baseColWidth="10" defaultColWidth="11.453125" defaultRowHeight="14" x14ac:dyDescent="0.3"/>
  <cols>
    <col min="1" max="1" width="21.26953125" style="4" bestFit="1" customWidth="1"/>
    <col min="2" max="2" width="35.54296875" style="4" customWidth="1"/>
    <col min="3" max="3" width="12.81640625" style="4" bestFit="1" customWidth="1"/>
    <col min="4" max="5" width="12.81640625" style="4" customWidth="1"/>
    <col min="6" max="6" width="12.81640625" style="29" customWidth="1"/>
    <col min="7" max="7" width="55.7265625" style="10" customWidth="1"/>
    <col min="8" max="8" width="11.453125" style="4" customWidth="1"/>
    <col min="9" max="16384" width="11.453125" style="4"/>
  </cols>
  <sheetData>
    <row r="1" spans="1:7" x14ac:dyDescent="0.3">
      <c r="A1" s="131" t="s">
        <v>69</v>
      </c>
      <c r="B1" s="198" t="s">
        <v>140</v>
      </c>
      <c r="C1" s="198"/>
      <c r="D1" s="198"/>
      <c r="E1" s="198"/>
      <c r="F1" s="198"/>
      <c r="G1" s="198"/>
    </row>
    <row r="2" spans="1:7" ht="49.5" customHeight="1" x14ac:dyDescent="0.3">
      <c r="A2" s="118" t="s">
        <v>59</v>
      </c>
      <c r="B2" s="199" t="s">
        <v>138</v>
      </c>
      <c r="C2" s="180"/>
      <c r="D2" s="180"/>
      <c r="E2" s="180"/>
      <c r="F2" s="180"/>
      <c r="G2" s="181"/>
    </row>
    <row r="3" spans="1:7" ht="25.5" customHeight="1" x14ac:dyDescent="0.3">
      <c r="A3" s="118" t="s">
        <v>68</v>
      </c>
      <c r="B3" s="198" t="str">
        <f>"Hier ist anzuführen, welches Vorhaben/Projekt abgerechnet werden soll (z.B: Gesamttätigkeit "&amp; C19 &amp;", Bildungstätigkeit, Beratungstätigkeit, Projekt "&amp; C19 &amp;"). Dieses Felde wird aus dem Finanzplan übernommen."</f>
        <v>Hier ist anzuführen, welches Vorhaben/Projekt abgerechnet werden soll (z.B: Gesamttätigkeit 2026, Bildungstätigkeit, Beratungstätigkeit, Projekt 2026). Dieses Felde wird aus dem Finanzplan übernommen.</v>
      </c>
      <c r="C3" s="198"/>
      <c r="D3" s="198"/>
      <c r="E3" s="198"/>
      <c r="F3" s="198"/>
      <c r="G3" s="198"/>
    </row>
    <row r="4" spans="1:7" x14ac:dyDescent="0.3">
      <c r="A4" s="131" t="s">
        <v>117</v>
      </c>
      <c r="B4" s="239" t="s">
        <v>113</v>
      </c>
      <c r="C4" s="240"/>
      <c r="D4" s="240"/>
      <c r="E4" s="240"/>
      <c r="F4" s="240"/>
      <c r="G4" s="241"/>
    </row>
    <row r="5" spans="1:7" x14ac:dyDescent="0.3">
      <c r="A5" s="132" t="s">
        <v>45</v>
      </c>
      <c r="B5" s="198" t="str">
        <f>"Nachvollziehbare Begründungen sind in jenen Ausgaben- und Einnahmenfeldern anzuführen, in denen die Abweichung zum Planwert "&amp; C19 &amp;" über 10 % UND EUR 1.000,-- liegt."</f>
        <v>Nachvollziehbare Begründungen sind in jenen Ausgaben- und Einnahmenfeldern anzuführen, in denen die Abweichung zum Planwert 2026 über 10 % UND EUR 1.000,-- liegt.</v>
      </c>
      <c r="C5" s="198"/>
      <c r="D5" s="198"/>
      <c r="E5" s="198"/>
      <c r="F5" s="198"/>
      <c r="G5" s="198"/>
    </row>
    <row r="6" spans="1:7" ht="33.75" customHeight="1" x14ac:dyDescent="0.3">
      <c r="A6" s="197" t="s">
        <v>48</v>
      </c>
      <c r="B6" s="198" t="s">
        <v>119</v>
      </c>
      <c r="C6" s="198"/>
      <c r="D6" s="198"/>
      <c r="E6" s="198"/>
      <c r="F6" s="198"/>
      <c r="G6" s="198"/>
    </row>
    <row r="7" spans="1:7" x14ac:dyDescent="0.3">
      <c r="A7" s="197"/>
      <c r="B7" s="197" t="s">
        <v>49</v>
      </c>
      <c r="C7" s="199" t="s">
        <v>92</v>
      </c>
      <c r="D7" s="180"/>
      <c r="E7" s="180"/>
      <c r="F7" s="180"/>
      <c r="G7" s="181"/>
    </row>
    <row r="8" spans="1:7" x14ac:dyDescent="0.3">
      <c r="A8" s="197"/>
      <c r="B8" s="197"/>
      <c r="C8" s="199" t="s">
        <v>93</v>
      </c>
      <c r="D8" s="180"/>
      <c r="E8" s="180"/>
      <c r="F8" s="180"/>
      <c r="G8" s="181"/>
    </row>
    <row r="9" spans="1:7" ht="39" customHeight="1" x14ac:dyDescent="0.3">
      <c r="A9" s="133" t="s">
        <v>50</v>
      </c>
      <c r="B9" s="198" t="s">
        <v>86</v>
      </c>
      <c r="C9" s="198"/>
      <c r="D9" s="198"/>
      <c r="E9" s="198"/>
      <c r="F9" s="198"/>
      <c r="G9" s="198"/>
    </row>
    <row r="10" spans="1:7" ht="35.25" customHeight="1" x14ac:dyDescent="0.3">
      <c r="A10" s="133" t="s">
        <v>51</v>
      </c>
      <c r="B10" s="199" t="str">
        <f>"Die Personalkosten Plan "&amp; C19 &amp;" werden aus der Personalübersicht (Fp) übernommen. Die Personalkosten Ist "&amp; C19-1 &amp;" müssen im Finanzplan eingegeben werden.
Die detaillierten Personalkosten Ist "&amp; C19 &amp;" sind in der Personalübersicht (Fb) vollständig auszufüllen. "</f>
        <v xml:space="preserve">Die Personalkosten Plan 2026 werden aus der Personalübersicht (Fp) übernommen. Die Personalkosten Ist 2025 müssen im Finanzplan eingegeben werden.
Die detaillierten Personalkosten Ist 2026 sind in der Personalübersicht (Fb) vollständig auszufüllen. </v>
      </c>
      <c r="C10" s="200"/>
      <c r="D10" s="200"/>
      <c r="E10" s="200"/>
      <c r="F10" s="200"/>
      <c r="G10" s="201"/>
    </row>
    <row r="11" spans="1:7" x14ac:dyDescent="0.3">
      <c r="A11" s="133" t="s">
        <v>115</v>
      </c>
      <c r="B11" s="198" t="s">
        <v>107</v>
      </c>
      <c r="C11" s="198"/>
      <c r="D11" s="198"/>
      <c r="E11" s="198"/>
      <c r="F11" s="198"/>
      <c r="G11" s="198"/>
    </row>
    <row r="12" spans="1:7" ht="31.5" customHeight="1" x14ac:dyDescent="0.3">
      <c r="A12" s="133" t="s">
        <v>116</v>
      </c>
      <c r="B12" s="198" t="s">
        <v>129</v>
      </c>
      <c r="C12" s="198"/>
      <c r="D12" s="198"/>
      <c r="E12" s="198"/>
      <c r="F12" s="198"/>
      <c r="G12" s="198"/>
    </row>
    <row r="13" spans="1:7" ht="38.25" customHeight="1" x14ac:dyDescent="0.3">
      <c r="A13" s="118" t="s">
        <v>132</v>
      </c>
      <c r="B13" s="198" t="s">
        <v>108</v>
      </c>
      <c r="C13" s="198"/>
      <c r="D13" s="198"/>
      <c r="E13" s="198"/>
      <c r="F13" s="198"/>
      <c r="G13" s="198"/>
    </row>
    <row r="14" spans="1:7" ht="42" customHeight="1" x14ac:dyDescent="0.3">
      <c r="A14" s="118" t="s">
        <v>118</v>
      </c>
      <c r="B14" s="198" t="s">
        <v>130</v>
      </c>
      <c r="C14" s="198"/>
      <c r="D14" s="198"/>
      <c r="E14" s="198"/>
      <c r="F14" s="198"/>
      <c r="G14" s="198"/>
    </row>
    <row r="15" spans="1:7" s="60" customFormat="1" ht="12.5" x14ac:dyDescent="0.25">
      <c r="A15" s="190" t="s">
        <v>69</v>
      </c>
      <c r="B15" s="190"/>
      <c r="C15" s="242" t="s">
        <v>79</v>
      </c>
      <c r="D15" s="243"/>
      <c r="E15" s="243"/>
      <c r="F15" s="243"/>
      <c r="G15" s="244"/>
    </row>
    <row r="16" spans="1:7" s="60" customFormat="1" ht="12.65" customHeight="1" x14ac:dyDescent="0.25">
      <c r="A16" s="192" t="s">
        <v>59</v>
      </c>
      <c r="B16" s="193"/>
      <c r="C16" s="182" t="s">
        <v>60</v>
      </c>
      <c r="D16" s="183"/>
      <c r="E16" s="183"/>
      <c r="F16" s="183"/>
      <c r="G16" s="184"/>
    </row>
    <row r="17" spans="1:7" s="60" customFormat="1" ht="12.5" x14ac:dyDescent="0.25">
      <c r="A17" s="190" t="s">
        <v>68</v>
      </c>
      <c r="B17" s="190"/>
      <c r="C17" s="182" t="str">
        <f>"Gesamtförderung "&amp;C19&amp;""</f>
        <v>Gesamtförderung 2026</v>
      </c>
      <c r="D17" s="183"/>
      <c r="E17" s="183"/>
      <c r="F17" s="183"/>
      <c r="G17" s="184"/>
    </row>
    <row r="18" spans="1:7" s="60" customFormat="1" ht="12.5" x14ac:dyDescent="0.25">
      <c r="A18" s="188" t="s">
        <v>87</v>
      </c>
      <c r="B18" s="188"/>
      <c r="C18" s="61" t="s">
        <v>89</v>
      </c>
      <c r="D18" s="62"/>
      <c r="E18" s="62"/>
      <c r="F18" s="62"/>
      <c r="G18" s="63"/>
    </row>
    <row r="19" spans="1:7" s="60" customFormat="1" ht="12.5" x14ac:dyDescent="0.25">
      <c r="A19" s="188" t="s">
        <v>67</v>
      </c>
      <c r="B19" s="189"/>
      <c r="C19" s="242">
        <v>2026</v>
      </c>
      <c r="D19" s="243"/>
      <c r="E19" s="243"/>
      <c r="F19" s="243"/>
      <c r="G19" s="244"/>
    </row>
    <row r="20" spans="1:7" s="60" customFormat="1" ht="12.5" x14ac:dyDescent="0.25">
      <c r="F20" s="64"/>
      <c r="G20" s="65"/>
    </row>
    <row r="21" spans="1:7" s="60" customFormat="1" ht="25" x14ac:dyDescent="0.25">
      <c r="C21" s="66" t="str">
        <f>"Ist "&amp;C19-1</f>
        <v>Ist 2025</v>
      </c>
      <c r="D21" s="66" t="str">
        <f>"Plan "&amp;C19</f>
        <v>Plan 2026</v>
      </c>
      <c r="E21" s="66" t="str">
        <f>"Ist "&amp;C19</f>
        <v>Ist 2026</v>
      </c>
      <c r="F21" s="66" t="s">
        <v>42</v>
      </c>
      <c r="G21" s="67" t="str">
        <f>"Begründung (wenn Abweichung gegenüber Ist "&amp;C19&amp;" über 10% und EUR 1.000,-- ist)"</f>
        <v>Begründung (wenn Abweichung gegenüber Ist 2026 über 10% und EUR 1.000,-- ist)</v>
      </c>
    </row>
    <row r="22" spans="1:7" s="60" customFormat="1" ht="12.5" x14ac:dyDescent="0.25">
      <c r="B22" s="68" t="s">
        <v>14</v>
      </c>
      <c r="F22" s="69"/>
      <c r="G22" s="65"/>
    </row>
    <row r="23" spans="1:7" s="60" customFormat="1" ht="15" customHeight="1" x14ac:dyDescent="0.25">
      <c r="A23" s="194" t="s">
        <v>33</v>
      </c>
      <c r="B23" s="70" t="s">
        <v>0</v>
      </c>
      <c r="C23" s="71">
        <v>6900</v>
      </c>
      <c r="D23" s="71">
        <v>12000</v>
      </c>
      <c r="E23" s="71">
        <v>10000</v>
      </c>
      <c r="F23" s="72">
        <v>73.913043478260875</v>
      </c>
      <c r="G23" s="73" t="s">
        <v>84</v>
      </c>
    </row>
    <row r="24" spans="1:7" s="60" customFormat="1" ht="12.5" x14ac:dyDescent="0.25">
      <c r="A24" s="195"/>
      <c r="B24" s="70" t="s">
        <v>1</v>
      </c>
      <c r="C24" s="71">
        <v>4700</v>
      </c>
      <c r="D24" s="71">
        <v>5000</v>
      </c>
      <c r="E24" s="71">
        <v>4500</v>
      </c>
      <c r="F24" s="72">
        <v>6.3829787234042499</v>
      </c>
      <c r="G24" s="73"/>
    </row>
    <row r="25" spans="1:7" s="60" customFormat="1" ht="12.5" x14ac:dyDescent="0.25">
      <c r="A25" s="195"/>
      <c r="B25" s="70" t="s">
        <v>2</v>
      </c>
      <c r="C25" s="71">
        <v>1800</v>
      </c>
      <c r="D25" s="71">
        <v>1900</v>
      </c>
      <c r="E25" s="71">
        <v>1500</v>
      </c>
      <c r="F25" s="72">
        <v>5.5555555555555571</v>
      </c>
      <c r="G25" s="73"/>
    </row>
    <row r="26" spans="1:7" s="60" customFormat="1" ht="12.5" x14ac:dyDescent="0.25">
      <c r="A26" s="195"/>
      <c r="B26" s="70" t="s">
        <v>3</v>
      </c>
      <c r="C26" s="71">
        <v>1600</v>
      </c>
      <c r="D26" s="71">
        <v>1500</v>
      </c>
      <c r="E26" s="71">
        <v>1000</v>
      </c>
      <c r="F26" s="72">
        <v>-6.25</v>
      </c>
      <c r="G26" s="73"/>
    </row>
    <row r="27" spans="1:7" s="60" customFormat="1" ht="12.5" x14ac:dyDescent="0.25">
      <c r="A27" s="195"/>
      <c r="B27" s="70" t="s">
        <v>39</v>
      </c>
      <c r="C27" s="71">
        <v>40</v>
      </c>
      <c r="D27" s="71">
        <v>50</v>
      </c>
      <c r="E27" s="71">
        <v>100</v>
      </c>
      <c r="F27" s="72">
        <v>25</v>
      </c>
      <c r="G27" s="73"/>
    </row>
    <row r="28" spans="1:7" s="60" customFormat="1" ht="12.5" x14ac:dyDescent="0.25">
      <c r="A28" s="195"/>
      <c r="B28" s="70" t="s">
        <v>4</v>
      </c>
      <c r="C28" s="71">
        <v>150</v>
      </c>
      <c r="D28" s="71">
        <v>150</v>
      </c>
      <c r="E28" s="71">
        <v>300</v>
      </c>
      <c r="F28" s="72">
        <v>0</v>
      </c>
      <c r="G28" s="73"/>
    </row>
    <row r="29" spans="1:7" s="60" customFormat="1" ht="12.5" x14ac:dyDescent="0.25">
      <c r="A29" s="195"/>
      <c r="B29" s="70" t="s">
        <v>5</v>
      </c>
      <c r="C29" s="71">
        <v>1700</v>
      </c>
      <c r="D29" s="71">
        <v>1700</v>
      </c>
      <c r="E29" s="71">
        <v>1500</v>
      </c>
      <c r="F29" s="72">
        <v>0</v>
      </c>
      <c r="G29" s="73"/>
    </row>
    <row r="30" spans="1:7" s="60" customFormat="1" ht="12.5" x14ac:dyDescent="0.25">
      <c r="A30" s="195"/>
      <c r="B30" s="70" t="s">
        <v>58</v>
      </c>
      <c r="C30" s="71">
        <v>4500</v>
      </c>
      <c r="D30" s="71">
        <v>10000</v>
      </c>
      <c r="E30" s="71">
        <v>7600</v>
      </c>
      <c r="F30" s="72">
        <v>122.22222222222223</v>
      </c>
      <c r="G30" s="73" t="s">
        <v>85</v>
      </c>
    </row>
    <row r="31" spans="1:7" s="60" customFormat="1" ht="12.5" x14ac:dyDescent="0.25">
      <c r="A31" s="195"/>
      <c r="B31" s="70" t="s">
        <v>6</v>
      </c>
      <c r="C31" s="71">
        <v>500</v>
      </c>
      <c r="D31" s="71">
        <v>500</v>
      </c>
      <c r="E31" s="71">
        <v>500</v>
      </c>
      <c r="F31" s="72">
        <v>0</v>
      </c>
      <c r="G31" s="74" t="s">
        <v>54</v>
      </c>
    </row>
    <row r="32" spans="1:7" s="60" customFormat="1" ht="25" x14ac:dyDescent="0.25">
      <c r="A32" s="195"/>
      <c r="B32" s="75" t="s">
        <v>37</v>
      </c>
      <c r="C32" s="71">
        <v>2800</v>
      </c>
      <c r="D32" s="71">
        <v>2800</v>
      </c>
      <c r="E32" s="71">
        <v>2800</v>
      </c>
      <c r="F32" s="72">
        <v>0</v>
      </c>
      <c r="G32" s="74" t="s">
        <v>54</v>
      </c>
    </row>
    <row r="33" spans="1:7" s="60" customFormat="1" ht="12.5" x14ac:dyDescent="0.25">
      <c r="A33" s="195"/>
      <c r="B33" s="70" t="s">
        <v>7</v>
      </c>
      <c r="C33" s="71">
        <v>200</v>
      </c>
      <c r="D33" s="71">
        <v>200</v>
      </c>
      <c r="E33" s="71">
        <v>300</v>
      </c>
      <c r="F33" s="72">
        <v>0</v>
      </c>
      <c r="G33" s="74" t="s">
        <v>54</v>
      </c>
    </row>
    <row r="34" spans="1:7" s="60" customFormat="1" ht="12.5" x14ac:dyDescent="0.25">
      <c r="A34" s="195"/>
      <c r="B34" s="70" t="s">
        <v>8</v>
      </c>
      <c r="C34" s="71">
        <v>2200</v>
      </c>
      <c r="D34" s="71">
        <v>2200</v>
      </c>
      <c r="E34" s="71">
        <v>2500</v>
      </c>
      <c r="F34" s="72">
        <v>0</v>
      </c>
      <c r="G34" s="74" t="s">
        <v>54</v>
      </c>
    </row>
    <row r="35" spans="1:7" s="60" customFormat="1" ht="12.5" x14ac:dyDescent="0.25">
      <c r="A35" s="195"/>
      <c r="B35" s="70" t="s">
        <v>9</v>
      </c>
      <c r="C35" s="71">
        <v>1500</v>
      </c>
      <c r="D35" s="71">
        <v>2400</v>
      </c>
      <c r="E35" s="71">
        <v>2500</v>
      </c>
      <c r="F35" s="72" t="s">
        <v>56</v>
      </c>
      <c r="G35" s="74" t="s">
        <v>54</v>
      </c>
    </row>
    <row r="36" spans="1:7" s="60" customFormat="1" ht="12.5" x14ac:dyDescent="0.25">
      <c r="A36" s="195"/>
      <c r="B36" s="70" t="s">
        <v>11</v>
      </c>
      <c r="C36" s="71">
        <v>1500</v>
      </c>
      <c r="D36" s="71">
        <v>1700</v>
      </c>
      <c r="E36" s="71">
        <v>1800</v>
      </c>
      <c r="F36" s="72">
        <v>13.333333333333329</v>
      </c>
      <c r="G36" s="74" t="s">
        <v>54</v>
      </c>
    </row>
    <row r="37" spans="1:7" s="60" customFormat="1" ht="25" x14ac:dyDescent="0.25">
      <c r="A37" s="195"/>
      <c r="B37" s="76" t="s">
        <v>10</v>
      </c>
      <c r="C37" s="71">
        <v>12000</v>
      </c>
      <c r="D37" s="71">
        <v>13000</v>
      </c>
      <c r="E37" s="71">
        <v>12500</v>
      </c>
      <c r="F37" s="72">
        <v>0</v>
      </c>
      <c r="G37" s="74" t="s">
        <v>54</v>
      </c>
    </row>
    <row r="38" spans="1:7" s="60" customFormat="1" ht="25" x14ac:dyDescent="0.25">
      <c r="A38" s="195"/>
      <c r="B38" s="75" t="s">
        <v>64</v>
      </c>
      <c r="C38" s="71">
        <v>1700</v>
      </c>
      <c r="D38" s="71">
        <v>1700</v>
      </c>
      <c r="E38" s="71">
        <v>1500</v>
      </c>
      <c r="F38" s="72">
        <v>0</v>
      </c>
      <c r="G38" s="74" t="s">
        <v>54</v>
      </c>
    </row>
    <row r="39" spans="1:7" s="60" customFormat="1" ht="12.5" x14ac:dyDescent="0.25">
      <c r="A39" s="195"/>
      <c r="B39" s="70" t="s">
        <v>65</v>
      </c>
      <c r="C39" s="71">
        <v>8000</v>
      </c>
      <c r="D39" s="71">
        <v>17000</v>
      </c>
      <c r="E39" s="71">
        <v>16000</v>
      </c>
      <c r="F39" s="72">
        <v>17.64705882352942</v>
      </c>
      <c r="G39" s="74" t="s">
        <v>54</v>
      </c>
    </row>
    <row r="40" spans="1:7" s="60" customFormat="1" ht="12.5" x14ac:dyDescent="0.25">
      <c r="A40" s="195"/>
      <c r="B40" s="77"/>
      <c r="C40" s="78"/>
      <c r="D40" s="78"/>
      <c r="E40" s="78"/>
      <c r="F40" s="72"/>
      <c r="G40" s="74"/>
    </row>
    <row r="41" spans="1:7" s="60" customFormat="1" ht="12.5" x14ac:dyDescent="0.25">
      <c r="A41" s="195"/>
      <c r="B41" s="77"/>
      <c r="C41" s="78"/>
      <c r="D41" s="78"/>
      <c r="E41" s="78"/>
      <c r="F41" s="72">
        <v>0</v>
      </c>
      <c r="G41" s="74" t="s">
        <v>54</v>
      </c>
    </row>
    <row r="42" spans="1:7" s="60" customFormat="1" ht="12.5" x14ac:dyDescent="0.25">
      <c r="A42" s="195"/>
      <c r="B42" s="77"/>
      <c r="C42" s="78"/>
      <c r="D42" s="78"/>
      <c r="E42" s="78"/>
      <c r="F42" s="72"/>
      <c r="G42" s="74" t="s">
        <v>54</v>
      </c>
    </row>
    <row r="43" spans="1:7" s="60" customFormat="1" ht="12.5" x14ac:dyDescent="0.25">
      <c r="A43" s="195"/>
      <c r="B43" s="77"/>
      <c r="C43" s="78"/>
      <c r="D43" s="78"/>
      <c r="E43" s="78"/>
      <c r="F43" s="72" t="str">
        <f>IF(OR(D43=0,E43=0),"-",E43/D43*100-100)</f>
        <v>-</v>
      </c>
      <c r="G43" s="74" t="str">
        <f>IF(ISBLANK(E43),"",IF(AND(OR(F43&gt;=2,F43&lt;=-2),OR((D43-E43)&gt;=100,(D43-E43)&lt;=-100)),"Bitte Begründung in dieser Zelle angeben",""))</f>
        <v/>
      </c>
    </row>
    <row r="44" spans="1:7" s="60" customFormat="1" ht="12.5" x14ac:dyDescent="0.25">
      <c r="A44" s="195"/>
      <c r="B44" s="77"/>
      <c r="C44" s="78"/>
      <c r="D44" s="78"/>
      <c r="E44" s="78"/>
      <c r="F44" s="72" t="str">
        <f>IF(OR(D44=0,E44=0),"-",E44/D44*100-100)</f>
        <v>-</v>
      </c>
      <c r="G44" s="74" t="str">
        <f>IF(ISBLANK(E44),"",IF(AND(OR(F44&gt;=2,F44&lt;=-2),OR((D44-E44)&gt;=100,(D44-E44)&lt;=-100)),"Bitte Begründung in dieser Zelle angeben",""))</f>
        <v/>
      </c>
    </row>
    <row r="45" spans="1:7" s="60" customFormat="1" ht="12.5" x14ac:dyDescent="0.25">
      <c r="A45" s="195"/>
      <c r="B45" s="77"/>
      <c r="C45" s="78"/>
      <c r="D45" s="78"/>
      <c r="E45" s="78"/>
      <c r="F45" s="72" t="str">
        <f>IF(OR(D45=0,E45=0),"-",E45/D45*100-100)</f>
        <v>-</v>
      </c>
      <c r="G45" s="74" t="str">
        <f>IF(ISBLANK(E45),"",IF(AND(OR(F45&gt;=2,F45&lt;=-2),OR((D45-E45)&gt;=100,(D45-E45)&lt;=-100)),"Bitte Begründung in dieser Zelle angeben",""))</f>
        <v/>
      </c>
    </row>
    <row r="46" spans="1:7" s="60" customFormat="1" ht="12.5" x14ac:dyDescent="0.25">
      <c r="A46" s="195"/>
      <c r="B46" s="79" t="s">
        <v>13</v>
      </c>
      <c r="C46" s="80">
        <f>SUM(C23:C45)</f>
        <v>51790</v>
      </c>
      <c r="D46" s="80">
        <f>SUM(D23:D45)</f>
        <v>73800</v>
      </c>
      <c r="E46" s="80">
        <f>SUM(E23:E45)</f>
        <v>66900</v>
      </c>
      <c r="F46" s="72">
        <f>IF(OR(D46=0,E46=0),"-",E46/D46*100-100)</f>
        <v>-9.349593495934954</v>
      </c>
      <c r="G46" s="81"/>
    </row>
    <row r="47" spans="1:7" s="60" customFormat="1" ht="12.5" x14ac:dyDescent="0.25">
      <c r="A47" s="195"/>
      <c r="B47" s="79" t="s">
        <v>12</v>
      </c>
      <c r="C47" s="71">
        <v>20000</v>
      </c>
      <c r="D47" s="80">
        <v>20000</v>
      </c>
      <c r="E47" s="71">
        <v>20000</v>
      </c>
      <c r="F47" s="82"/>
      <c r="G47" s="83"/>
    </row>
    <row r="48" spans="1:7" s="60" customFormat="1" ht="12.5" x14ac:dyDescent="0.25">
      <c r="A48" s="195"/>
      <c r="B48" s="79" t="s">
        <v>15</v>
      </c>
      <c r="C48" s="80">
        <f>C47*100/C46</f>
        <v>38.617493724657272</v>
      </c>
      <c r="D48" s="80">
        <f>D47*100/D46</f>
        <v>27.100271002710027</v>
      </c>
      <c r="E48" s="80">
        <f>E47*100/E46</f>
        <v>29.895366218236173</v>
      </c>
      <c r="F48" s="82"/>
      <c r="G48" s="81"/>
    </row>
    <row r="49" spans="1:7" s="60" customFormat="1" ht="12.5" x14ac:dyDescent="0.25">
      <c r="C49" s="84"/>
      <c r="D49" s="84"/>
      <c r="E49" s="84"/>
      <c r="F49" s="85"/>
      <c r="G49" s="65" t="str">
        <f>IF(ISBLANK(E49),"",IF(AND(OR(F49&gt;=2,F49&lt;=-2),OR((D49-E49)&gt;=1000,(D49-E49)&lt;=-1000)),"Bitte Begründung in dieser Zelle angeben",""))</f>
        <v/>
      </c>
    </row>
    <row r="50" spans="1:7" s="60" customFormat="1" ht="12.5" x14ac:dyDescent="0.25">
      <c r="A50" s="86"/>
      <c r="B50" s="68" t="s">
        <v>21</v>
      </c>
      <c r="C50" s="84"/>
      <c r="D50" s="84"/>
      <c r="E50" s="84"/>
      <c r="F50" s="85"/>
      <c r="G50" s="65" t="str">
        <f>IF(ISBLANK(E50),"",IF(AND(OR(F50&gt;=2,F50&lt;=-2),OR((D50-E50)&gt;=1000,(D50-E50)&lt;=-1000)),"Bitte Begründung in dieser Zelle angeben",""))</f>
        <v/>
      </c>
    </row>
    <row r="51" spans="1:7" s="60" customFormat="1" ht="15" customHeight="1" x14ac:dyDescent="0.25">
      <c r="A51" s="194" t="s">
        <v>33</v>
      </c>
      <c r="B51" s="79" t="s">
        <v>16</v>
      </c>
      <c r="C51" s="71">
        <v>25000</v>
      </c>
      <c r="D51" s="80">
        <v>25000</v>
      </c>
      <c r="E51" s="80">
        <v>24500</v>
      </c>
      <c r="F51" s="87">
        <f>IF(OR(D51=0,E51=0),"-",E51/D51*100-100)</f>
        <v>-2</v>
      </c>
      <c r="G51" s="74"/>
    </row>
    <row r="52" spans="1:7" s="60" customFormat="1" ht="12.5" x14ac:dyDescent="0.25">
      <c r="A52" s="195"/>
      <c r="B52" s="79" t="s">
        <v>17</v>
      </c>
      <c r="C52" s="71">
        <v>110000</v>
      </c>
      <c r="D52" s="80">
        <v>179444</v>
      </c>
      <c r="E52" s="80">
        <v>186844</v>
      </c>
      <c r="F52" s="87">
        <f>IF(OR(D52=0,E52=0),"-",E52/D52*100-100)</f>
        <v>4.1238492231559576</v>
      </c>
      <c r="G52" s="74"/>
    </row>
    <row r="53" spans="1:7" s="60" customFormat="1" ht="12.5" x14ac:dyDescent="0.25">
      <c r="A53" s="195"/>
      <c r="B53" s="79" t="s">
        <v>13</v>
      </c>
      <c r="C53" s="80">
        <f>SUM(C51:C52)</f>
        <v>135000</v>
      </c>
      <c r="D53" s="80">
        <f>SUM(D51:D52)</f>
        <v>204444</v>
      </c>
      <c r="E53" s="80">
        <f>SUM(E51:E52)</f>
        <v>211344</v>
      </c>
      <c r="F53" s="87">
        <f>IF(OR(D53=0,E53=0),"-",E53/D53*100-100)</f>
        <v>3.3750073369724731</v>
      </c>
      <c r="G53" s="81"/>
    </row>
    <row r="54" spans="1:7" s="60" customFormat="1" ht="12.5" x14ac:dyDescent="0.25">
      <c r="A54" s="196"/>
      <c r="B54" s="79" t="s">
        <v>15</v>
      </c>
      <c r="C54" s="80">
        <f>C51*100/C53</f>
        <v>18.518518518518519</v>
      </c>
      <c r="D54" s="80">
        <f>D51*100/D53</f>
        <v>12.22828745279881</v>
      </c>
      <c r="E54" s="80">
        <f>E51*100/E53</f>
        <v>11.592474827768946</v>
      </c>
      <c r="F54" s="87"/>
      <c r="G54" s="81"/>
    </row>
    <row r="55" spans="1:7" s="60" customFormat="1" ht="12.5" x14ac:dyDescent="0.25">
      <c r="C55" s="84"/>
      <c r="D55" s="84"/>
      <c r="E55" s="84"/>
      <c r="F55" s="88"/>
      <c r="G55" s="65" t="str">
        <f>IF(ISBLANK(E55),"",IF(AND(OR(F55&gt;=2,F55&lt;=-2),OR((D55-E55)&gt;=1000,(D55-E55)&lt;=-1000)),"Bitte Begründung in dieser Zelle angeben",""))</f>
        <v/>
      </c>
    </row>
    <row r="56" spans="1:7" s="60" customFormat="1" ht="12.5" x14ac:dyDescent="0.25">
      <c r="B56" s="68" t="s">
        <v>22</v>
      </c>
      <c r="C56" s="84"/>
      <c r="D56" s="84"/>
      <c r="E56" s="84"/>
      <c r="F56" s="88"/>
      <c r="G56" s="65" t="str">
        <f>IF(ISBLANK(E56),"",IF(AND(OR(F56&gt;=2,F56&lt;=-2),OR((D56-E56)&gt;=1000,(D56-E56)&lt;=-1000)),"Bitte Begründung in dieser Zelle angeben",""))</f>
        <v/>
      </c>
    </row>
    <row r="57" spans="1:7" s="60" customFormat="1" ht="12.5" x14ac:dyDescent="0.25">
      <c r="B57" s="79" t="s">
        <v>25</v>
      </c>
      <c r="C57" s="80">
        <f>C46+C53</f>
        <v>186790</v>
      </c>
      <c r="D57" s="80">
        <f>D46+D53</f>
        <v>278244</v>
      </c>
      <c r="E57" s="80">
        <f>E46+E53</f>
        <v>278244</v>
      </c>
      <c r="F57" s="87">
        <f>IF(OR(D57=0,E57=0),"-",E57/D57*100-100)</f>
        <v>0</v>
      </c>
      <c r="G57" s="81"/>
    </row>
    <row r="58" spans="1:7" s="60" customFormat="1" ht="12.5" x14ac:dyDescent="0.25">
      <c r="B58" s="79" t="s">
        <v>23</v>
      </c>
      <c r="C58" s="80">
        <f>C47+C51</f>
        <v>45000</v>
      </c>
      <c r="D58" s="80">
        <f>D47+D51</f>
        <v>45000</v>
      </c>
      <c r="E58" s="80">
        <f>E47+E51</f>
        <v>44500</v>
      </c>
      <c r="F58" s="87">
        <f>IF(OR(D58=0,E58=0),"-",E58/D58*100-100)</f>
        <v>-1.1111111111111143</v>
      </c>
      <c r="G58" s="74" t="str">
        <f>IF(ISBLANK(E58),"",IF(AND(OR(F58&gt;=2,F58&lt;=-2),OR((D58-E58)&gt;=100,(D58-E58)&lt;=-100)),"Bitte Begründung in dieser Zelle angeben",""))</f>
        <v/>
      </c>
    </row>
    <row r="59" spans="1:7" s="60" customFormat="1" ht="12.5" x14ac:dyDescent="0.25">
      <c r="B59" s="79" t="s">
        <v>24</v>
      </c>
      <c r="C59" s="80">
        <f>C58*100/C57</f>
        <v>24.091225440334064</v>
      </c>
      <c r="D59" s="80">
        <f>D58*100/D57</f>
        <v>16.172855479363438</v>
      </c>
      <c r="E59" s="80">
        <f>E58*100/E57</f>
        <v>15.993157085148287</v>
      </c>
      <c r="F59" s="87"/>
      <c r="G59" s="81"/>
    </row>
    <row r="60" spans="1:7" s="60" customFormat="1" ht="12.5" x14ac:dyDescent="0.25">
      <c r="C60" s="84"/>
      <c r="D60" s="84"/>
      <c r="E60" s="84"/>
      <c r="F60" s="85"/>
      <c r="G60" s="65"/>
    </row>
    <row r="61" spans="1:7" s="60" customFormat="1" ht="12.5" x14ac:dyDescent="0.25">
      <c r="C61" s="84"/>
      <c r="D61" s="84"/>
      <c r="E61" s="84"/>
      <c r="F61" s="85"/>
      <c r="G61" s="65" t="str">
        <f>IF(ISBLANK(E61),"",IF(AND(OR(F61&gt;=2,F61&lt;=-2),OR((D61-E61)&gt;=1000,(D61-E61)&lt;=-1000)),"Bitte Begründung in dieser Zelle angeben",""))</f>
        <v/>
      </c>
    </row>
    <row r="62" spans="1:7" s="60" customFormat="1" ht="12.5" x14ac:dyDescent="0.25">
      <c r="B62" s="68" t="s">
        <v>29</v>
      </c>
      <c r="C62" s="84"/>
      <c r="D62" s="84"/>
      <c r="E62" s="84"/>
      <c r="F62" s="85"/>
      <c r="G62" s="65" t="str">
        <f>IF(ISBLANK(E62),"",IF(AND(OR(F62&gt;=2,F62&lt;=-2),OR((D62-E62)&gt;=1000,(D62-E62)&lt;=-1000)),"Bitte Begründung in dieser Zelle angeben",""))</f>
        <v/>
      </c>
    </row>
    <row r="63" spans="1:7" s="60" customFormat="1" ht="37.5" x14ac:dyDescent="0.25">
      <c r="A63" s="185" t="s">
        <v>34</v>
      </c>
      <c r="B63" s="89" t="s">
        <v>28</v>
      </c>
      <c r="C63" s="71">
        <v>50000</v>
      </c>
      <c r="D63" s="71">
        <v>50000</v>
      </c>
      <c r="E63" s="71">
        <v>50000</v>
      </c>
      <c r="F63" s="90">
        <f t="shared" ref="F63:F69" si="0">IF(OR(D63=0,E63=0),"-",E63/D63*100-100)</f>
        <v>0</v>
      </c>
      <c r="G63" s="74" t="str">
        <f t="shared" ref="G63:G68" si="1">IF(ISBLANK(E63),"",IF(AND(OR(F63&gt;=2,F63&lt;=-2),OR((D63-E63)&gt;=100,(D63-E63)&lt;=-100)),"Bitte Begründung in dieser Zelle angeben",""))</f>
        <v/>
      </c>
    </row>
    <row r="64" spans="1:7" s="60" customFormat="1" ht="12.5" x14ac:dyDescent="0.25">
      <c r="A64" s="186"/>
      <c r="B64" s="91" t="s">
        <v>26</v>
      </c>
      <c r="C64" s="71">
        <v>39000</v>
      </c>
      <c r="D64" s="71">
        <v>40000</v>
      </c>
      <c r="E64" s="71">
        <v>40000</v>
      </c>
      <c r="F64" s="90">
        <f t="shared" si="0"/>
        <v>0</v>
      </c>
      <c r="G64" s="74" t="str">
        <f t="shared" si="1"/>
        <v/>
      </c>
    </row>
    <row r="65" spans="1:7" s="60" customFormat="1" ht="12.5" x14ac:dyDescent="0.25">
      <c r="A65" s="186"/>
      <c r="B65" s="91" t="s">
        <v>27</v>
      </c>
      <c r="C65" s="71">
        <v>18000</v>
      </c>
      <c r="D65" s="71">
        <v>20000</v>
      </c>
      <c r="E65" s="71">
        <v>20000</v>
      </c>
      <c r="F65" s="90">
        <f t="shared" si="0"/>
        <v>0</v>
      </c>
      <c r="G65" s="74" t="str">
        <f t="shared" si="1"/>
        <v/>
      </c>
    </row>
    <row r="66" spans="1:7" s="60" customFormat="1" ht="12.5" x14ac:dyDescent="0.25">
      <c r="A66" s="186"/>
      <c r="B66" s="77"/>
      <c r="C66" s="78"/>
      <c r="D66" s="78"/>
      <c r="E66" s="78"/>
      <c r="F66" s="90" t="str">
        <f t="shared" si="0"/>
        <v>-</v>
      </c>
      <c r="G66" s="74" t="str">
        <f t="shared" si="1"/>
        <v/>
      </c>
    </row>
    <row r="67" spans="1:7" s="60" customFormat="1" ht="12.5" x14ac:dyDescent="0.25">
      <c r="A67" s="186"/>
      <c r="B67" s="77"/>
      <c r="C67" s="78"/>
      <c r="D67" s="78"/>
      <c r="E67" s="78"/>
      <c r="F67" s="90" t="str">
        <f t="shared" si="0"/>
        <v>-</v>
      </c>
      <c r="G67" s="74" t="str">
        <f t="shared" si="1"/>
        <v/>
      </c>
    </row>
    <row r="68" spans="1:7" s="60" customFormat="1" ht="12.5" x14ac:dyDescent="0.25">
      <c r="A68" s="186"/>
      <c r="B68" s="77"/>
      <c r="C68" s="78"/>
      <c r="D68" s="78"/>
      <c r="E68" s="78"/>
      <c r="F68" s="90" t="str">
        <f t="shared" si="0"/>
        <v>-</v>
      </c>
      <c r="G68" s="74" t="str">
        <f t="shared" si="1"/>
        <v/>
      </c>
    </row>
    <row r="69" spans="1:7" s="60" customFormat="1" ht="12.5" x14ac:dyDescent="0.25">
      <c r="A69" s="187"/>
      <c r="B69" s="91" t="s">
        <v>25</v>
      </c>
      <c r="C69" s="92">
        <f>SUM(C63:C68)</f>
        <v>107000</v>
      </c>
      <c r="D69" s="92">
        <f>SUM(D63:D68)</f>
        <v>110000</v>
      </c>
      <c r="E69" s="92">
        <f>SUM(E63:E68)</f>
        <v>110000</v>
      </c>
      <c r="F69" s="90">
        <f t="shared" si="0"/>
        <v>0</v>
      </c>
      <c r="G69" s="81"/>
    </row>
    <row r="70" spans="1:7" s="60" customFormat="1" ht="12.5" x14ac:dyDescent="0.25">
      <c r="C70" s="84"/>
      <c r="D70" s="84"/>
      <c r="E70" s="84"/>
      <c r="F70" s="93"/>
      <c r="G70" s="65"/>
    </row>
    <row r="71" spans="1:7" s="60" customFormat="1" ht="12.5" x14ac:dyDescent="0.25">
      <c r="B71" s="68" t="s">
        <v>30</v>
      </c>
      <c r="C71" s="84"/>
      <c r="D71" s="84"/>
      <c r="E71" s="84"/>
      <c r="F71" s="93"/>
      <c r="G71" s="65"/>
    </row>
    <row r="72" spans="1:7" s="60" customFormat="1" ht="12.5" x14ac:dyDescent="0.25">
      <c r="A72" s="191" t="s">
        <v>34</v>
      </c>
      <c r="B72" s="91" t="s">
        <v>40</v>
      </c>
      <c r="C72" s="71">
        <v>2000</v>
      </c>
      <c r="D72" s="71">
        <v>2000</v>
      </c>
      <c r="E72" s="71">
        <v>2000</v>
      </c>
      <c r="F72" s="94">
        <f t="shared" ref="F72:F80" si="2">IF(OR(D72=0,E72=0),"-",E72/D72*100-100)</f>
        <v>0</v>
      </c>
      <c r="G72" s="74" t="str">
        <f>IF(ISBLANK(E72),"",IF(AND(OR(F72&gt;=2,F72&lt;=-2),OR((D72-E72)&gt;=100,(D72-E72)&lt;=-100)),"Bitte Begründung in dieser Zelle angeben",""))</f>
        <v/>
      </c>
    </row>
    <row r="73" spans="1:7" s="60" customFormat="1" ht="12.5" x14ac:dyDescent="0.25">
      <c r="A73" s="191"/>
      <c r="B73" s="91" t="s">
        <v>41</v>
      </c>
      <c r="C73" s="71"/>
      <c r="D73" s="71">
        <v>5000</v>
      </c>
      <c r="E73" s="71">
        <v>5000</v>
      </c>
      <c r="F73" s="94">
        <f t="shared" si="2"/>
        <v>0</v>
      </c>
      <c r="G73" s="74" t="str">
        <f>IF(ISBLANK(E73),"",IF(AND(OR(F73&gt;=2,F73&lt;=-2),OR((D73-E73)&gt;=100,(D73-E73)&lt;=-100)),"Bitte Begründung in dieser Zelle angeben",""))</f>
        <v/>
      </c>
    </row>
    <row r="74" spans="1:7" s="60" customFormat="1" ht="12.5" x14ac:dyDescent="0.25">
      <c r="A74" s="191"/>
      <c r="B74" s="91" t="s">
        <v>109</v>
      </c>
      <c r="C74" s="71"/>
      <c r="D74" s="71">
        <v>4000</v>
      </c>
      <c r="E74" s="71">
        <v>4000</v>
      </c>
      <c r="F74" s="94">
        <f t="shared" si="2"/>
        <v>0</v>
      </c>
      <c r="G74" s="74" t="str">
        <f>IF(ISBLANK(E74),"",IF(AND(OR(F74&gt;=2,F74&lt;=-2),OR((D74-E74)&gt;=100,(D74-E74)&lt;=-100)),"Bitte Begründung in dieser Zelle angeben",""))</f>
        <v/>
      </c>
    </row>
    <row r="75" spans="1:7" s="60" customFormat="1" ht="12.5" x14ac:dyDescent="0.25">
      <c r="A75" s="191"/>
      <c r="B75" s="91" t="s">
        <v>110</v>
      </c>
      <c r="C75" s="71"/>
      <c r="D75" s="71"/>
      <c r="E75" s="71"/>
      <c r="F75" s="94" t="str">
        <f t="shared" si="2"/>
        <v>-</v>
      </c>
      <c r="G75" s="74" t="str">
        <f>IF(ISBLANK(E75),"",IF(AND(OR(F75&gt;=2,F75&lt;=-2),OR((D75-E75)&gt;=100,(D75-E75)&lt;=-100)),"Bitte Begründung in dieser Zelle angeben",""))</f>
        <v/>
      </c>
    </row>
    <row r="76" spans="1:7" s="60" customFormat="1" ht="12.5" x14ac:dyDescent="0.25">
      <c r="A76" s="191"/>
      <c r="B76" s="77"/>
      <c r="C76" s="71"/>
      <c r="D76" s="71"/>
      <c r="E76" s="71"/>
      <c r="F76" s="94"/>
      <c r="G76" s="74"/>
    </row>
    <row r="77" spans="1:7" s="60" customFormat="1" ht="12.5" x14ac:dyDescent="0.25">
      <c r="A77" s="191"/>
      <c r="C77" s="71"/>
      <c r="D77" s="71"/>
      <c r="E77" s="71"/>
      <c r="F77" s="94" t="str">
        <f t="shared" si="2"/>
        <v>-</v>
      </c>
      <c r="G77" s="74" t="str">
        <f>IF(ISBLANK(E77),"",IF(AND(OR(F77&gt;=2,F77&lt;=-2),OR((D77-E77)&gt;=100,(D77-E77)&lt;=-100)),"Bitte Begründung in dieser Zelle angeben",""))</f>
        <v/>
      </c>
    </row>
    <row r="78" spans="1:7" s="60" customFormat="1" ht="12.5" x14ac:dyDescent="0.25">
      <c r="A78" s="191"/>
      <c r="C78" s="71"/>
      <c r="D78" s="71"/>
      <c r="E78" s="71"/>
      <c r="F78" s="94" t="str">
        <f t="shared" si="2"/>
        <v>-</v>
      </c>
      <c r="G78" s="74"/>
    </row>
    <row r="79" spans="1:7" s="60" customFormat="1" ht="12.5" x14ac:dyDescent="0.25">
      <c r="A79" s="191"/>
      <c r="B79" s="95" t="s">
        <v>133</v>
      </c>
      <c r="C79" s="78"/>
      <c r="D79" s="78"/>
      <c r="E79" s="78"/>
      <c r="F79" s="94" t="str">
        <f t="shared" si="2"/>
        <v>-</v>
      </c>
      <c r="G79" s="74" t="str">
        <f>IF(ISBLANK(E79),"",IF(AND(OR(F79&gt;=2,F79&lt;=-2),OR((D79-E79)&gt;=100,(D79-E79)&lt;=-100)),"Bitte Begründung in dieser Zelle angeben",""))</f>
        <v/>
      </c>
    </row>
    <row r="80" spans="1:7" s="60" customFormat="1" ht="12.5" x14ac:dyDescent="0.25">
      <c r="A80" s="191"/>
      <c r="B80" s="91" t="s">
        <v>25</v>
      </c>
      <c r="C80" s="92">
        <f>SUM(C72:C79)</f>
        <v>2000</v>
      </c>
      <c r="D80" s="92">
        <f>SUM(D72:D79)</f>
        <v>11000</v>
      </c>
      <c r="E80" s="92">
        <f>SUM(E72:E79)</f>
        <v>11000</v>
      </c>
      <c r="F80" s="94">
        <f t="shared" si="2"/>
        <v>0</v>
      </c>
      <c r="G80" s="81"/>
    </row>
    <row r="81" spans="2:7" s="60" customFormat="1" ht="12.5" x14ac:dyDescent="0.25">
      <c r="C81" s="84"/>
      <c r="D81" s="84"/>
      <c r="E81" s="84"/>
      <c r="F81" s="93"/>
      <c r="G81" s="65" t="str">
        <f>IF(ISBLANK(E81),"",IF(AND(OR(F81&gt;=2,F81&lt;=-2),OR((D81-E81)&gt;=1000,(D81-E81)&lt;=-1000)),"Bitte Begründung in dieser Zelle angeben",""))</f>
        <v/>
      </c>
    </row>
    <row r="82" spans="2:7" s="60" customFormat="1" ht="12.5" x14ac:dyDescent="0.25">
      <c r="B82" s="68" t="s">
        <v>35</v>
      </c>
      <c r="C82" s="84"/>
      <c r="D82" s="84"/>
      <c r="E82" s="84"/>
      <c r="F82" s="93"/>
      <c r="G82" s="65" t="str">
        <f>IF(ISBLANK(E82),"",IF(AND(OR(F82&gt;=2,F82&lt;=-2),OR((D82-E82)&gt;=1000,(D82-E82)&lt;=-1000)),"Bitte Begründung in dieser Zelle angeben",""))</f>
        <v/>
      </c>
    </row>
    <row r="83" spans="2:7" s="60" customFormat="1" ht="12.5" x14ac:dyDescent="0.25">
      <c r="B83" s="91" t="s">
        <v>25</v>
      </c>
      <c r="C83" s="92">
        <f>C69+C80</f>
        <v>109000</v>
      </c>
      <c r="D83" s="92">
        <f>D69+D80</f>
        <v>121000</v>
      </c>
      <c r="E83" s="92">
        <f>E69+E80</f>
        <v>121000</v>
      </c>
      <c r="F83" s="94">
        <f t="shared" ref="F83" si="3">IF(OR(D83=0,E83=0),"-",E83/D83*100-100)</f>
        <v>0</v>
      </c>
      <c r="G83" s="81"/>
    </row>
    <row r="84" spans="2:7" s="60" customFormat="1" ht="12.5" x14ac:dyDescent="0.25">
      <c r="C84" s="84"/>
      <c r="D84" s="84"/>
      <c r="E84" s="84"/>
      <c r="F84" s="93"/>
      <c r="G84" s="65"/>
    </row>
    <row r="85" spans="2:7" s="60" customFormat="1" ht="25" x14ac:dyDescent="0.25">
      <c r="B85" s="96" t="s">
        <v>66</v>
      </c>
      <c r="C85" s="97">
        <f>C57-C83</f>
        <v>77790</v>
      </c>
      <c r="D85" s="97">
        <f>D57-D83</f>
        <v>157244</v>
      </c>
      <c r="E85" s="97">
        <f>E57-E83</f>
        <v>157244</v>
      </c>
      <c r="F85" s="98">
        <f>IF(OR(D85=0,E85=0),"-",E85/D85*100-100)</f>
        <v>0</v>
      </c>
      <c r="G85" s="81"/>
    </row>
  </sheetData>
  <sheetProtection algorithmName="SHA-512" hashValue="HeMzMx8YyhER0xhBGC4+eOA/paLdQ0svb4fY3kQQO/INFJAE3HKWWrW7nH/112RgdByg8HLo97YkKuYzjDr2lw==" saltValue="ihaah0BltMqEcgT9E5GPSw==" spinCount="100000" sheet="1" selectLockedCells="1" selectUnlockedCells="1"/>
  <mergeCells count="29">
    <mergeCell ref="A72:A80"/>
    <mergeCell ref="A19:B19"/>
    <mergeCell ref="A23:A48"/>
    <mergeCell ref="A15:B15"/>
    <mergeCell ref="A16:B16"/>
    <mergeCell ref="C19:G19"/>
    <mergeCell ref="A51:A54"/>
    <mergeCell ref="C15:G15"/>
    <mergeCell ref="A18:B18"/>
    <mergeCell ref="A63:A69"/>
    <mergeCell ref="C17:G17"/>
    <mergeCell ref="C16:G16"/>
    <mergeCell ref="A17:B17"/>
    <mergeCell ref="B1:G1"/>
    <mergeCell ref="B3:G3"/>
    <mergeCell ref="B5:G5"/>
    <mergeCell ref="B2:G2"/>
    <mergeCell ref="B4:G4"/>
    <mergeCell ref="A6:A8"/>
    <mergeCell ref="B12:G12"/>
    <mergeCell ref="B13:G13"/>
    <mergeCell ref="B14:G14"/>
    <mergeCell ref="B9:G9"/>
    <mergeCell ref="B11:G11"/>
    <mergeCell ref="B6:G6"/>
    <mergeCell ref="B7:B8"/>
    <mergeCell ref="C7:G7"/>
    <mergeCell ref="C8:G8"/>
    <mergeCell ref="B10:G10"/>
  </mergeCells>
  <printOptions horizontalCentered="1" verticalCentered="1"/>
  <pageMargins left="0.19685039370078741" right="0.19685039370078741" top="0.59055118110236227" bottom="0.59055118110236227" header="0.31496062992125984" footer="0.31496062992125984"/>
  <pageSetup paperSize="9" scale="81" fitToHeight="0" orientation="landscape" r:id="rId1"/>
  <headerFooter>
    <oddHeader>&amp;L&amp;A / &amp;D</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theme="8" tint="0.39997558519241921"/>
    <pageSetUpPr fitToPage="1"/>
  </sheetPr>
  <dimension ref="A1:H113"/>
  <sheetViews>
    <sheetView zoomScaleNormal="100" workbookViewId="0">
      <pane ySplit="7" topLeftCell="A60" activePane="bottomLeft" state="frozen"/>
      <selection pane="bottomLeft" activeCell="C58" sqref="C58"/>
    </sheetView>
  </sheetViews>
  <sheetFormatPr baseColWidth="10" defaultColWidth="11.453125" defaultRowHeight="14" x14ac:dyDescent="0.3"/>
  <cols>
    <col min="1" max="1" width="10" style="4" bestFit="1" customWidth="1"/>
    <col min="2" max="2" width="59.54296875" style="58" customWidth="1"/>
    <col min="3" max="5" width="15.7265625" style="4" customWidth="1"/>
    <col min="6" max="6" width="15.1796875" style="29" customWidth="1"/>
    <col min="7" max="7" width="63.81640625" style="10" customWidth="1"/>
    <col min="8" max="16384" width="11.453125" style="4"/>
  </cols>
  <sheetData>
    <row r="1" spans="1:8" x14ac:dyDescent="0.3">
      <c r="A1" s="209" t="s">
        <v>69</v>
      </c>
      <c r="B1" s="209"/>
      <c r="C1" s="245" t="str">
        <f>IF(ISBLANK(Finanzplan!C1),"",Finanzplan!C1)</f>
        <v/>
      </c>
      <c r="D1" s="246"/>
      <c r="E1" s="246"/>
      <c r="F1" s="246"/>
      <c r="G1" s="247"/>
    </row>
    <row r="2" spans="1:8" x14ac:dyDescent="0.3">
      <c r="A2" s="234" t="s">
        <v>59</v>
      </c>
      <c r="B2" s="248"/>
      <c r="C2" s="245" t="str">
        <f>IF(ISBLANK(Finanzplan!C3),"",Finanzplan!C3)</f>
        <v/>
      </c>
      <c r="D2" s="246"/>
      <c r="E2" s="246"/>
      <c r="F2" s="246"/>
      <c r="G2" s="247"/>
    </row>
    <row r="3" spans="1:8" x14ac:dyDescent="0.3">
      <c r="A3" s="209" t="s">
        <v>70</v>
      </c>
      <c r="B3" s="209"/>
      <c r="C3" s="245" t="str">
        <f>IF(ISBLANK(Finanzplan!C2),"",Finanzplan!C2)</f>
        <v/>
      </c>
      <c r="D3" s="246"/>
      <c r="E3" s="246"/>
      <c r="F3" s="246"/>
      <c r="G3" s="247"/>
    </row>
    <row r="4" spans="1:8" x14ac:dyDescent="0.3">
      <c r="A4" s="209" t="s">
        <v>87</v>
      </c>
      <c r="B4" s="209"/>
      <c r="C4" s="109" t="str">
        <f>IF(ISBLANK(Finanzplan!C4),"",Finanzplan!C4)</f>
        <v/>
      </c>
      <c r="D4" s="110"/>
      <c r="E4" s="110"/>
      <c r="F4" s="110"/>
      <c r="G4" s="111"/>
    </row>
    <row r="5" spans="1:8" x14ac:dyDescent="0.3">
      <c r="A5" s="209" t="s">
        <v>67</v>
      </c>
      <c r="B5" s="209"/>
      <c r="C5" s="245">
        <f>IF(ISBLANK(Finanzplan!C5),"",Finanzplan!C5)</f>
        <v>2026</v>
      </c>
      <c r="D5" s="246"/>
      <c r="E5" s="246"/>
      <c r="F5" s="246"/>
      <c r="G5" s="247"/>
    </row>
    <row r="7" spans="1:8" ht="28" x14ac:dyDescent="0.3">
      <c r="C7" s="5" t="str">
        <f>"Ist "&amp;C5-1</f>
        <v>Ist 2025</v>
      </c>
      <c r="D7" s="5" t="str">
        <f>"Plan "&amp;C5</f>
        <v>Plan 2026</v>
      </c>
      <c r="E7" s="5" t="str">
        <f>"Ist "&amp;C5</f>
        <v>Ist 2026</v>
      </c>
      <c r="F7" s="5" t="s">
        <v>42</v>
      </c>
      <c r="G7" s="7" t="str">
        <f>"Begründung (wenn Abweichung gegenüber Plan "&amp;C5&amp;" über 10 % und EUR 1.000,-- ist)"</f>
        <v>Begründung (wenn Abweichung gegenüber Plan 2026 über 10 % und EUR 1.000,-- ist)</v>
      </c>
    </row>
    <row r="8" spans="1:8" x14ac:dyDescent="0.3">
      <c r="B8" s="128" t="s">
        <v>73</v>
      </c>
      <c r="F8" s="9"/>
    </row>
    <row r="9" spans="1:8" x14ac:dyDescent="0.3">
      <c r="A9" s="203" t="s">
        <v>33</v>
      </c>
      <c r="B9" s="121" t="str">
        <f>Finanzplan!B9</f>
        <v>Miete und Betriebskosten</v>
      </c>
      <c r="C9" s="20"/>
      <c r="D9" s="20">
        <f>Finanzplan!E9</f>
        <v>0</v>
      </c>
      <c r="E9" s="20"/>
      <c r="F9" s="12" t="str">
        <f t="shared" ref="F9:F65" si="0">IF(OR(D9=0,E9=0),"-",E9/D9*100-100)</f>
        <v>-</v>
      </c>
      <c r="G9" s="13"/>
      <c r="H9" s="31" t="str">
        <f>IF(ISBLANK(E9),"",IF(AND(OR(F9&gt;=10,F9&lt;=-10),OR((D9-E9)&gt;=1000,(D9-E9)&lt;=-1000)),IF(ISBLANK(G9),'|'!B$56,""),""))</f>
        <v/>
      </c>
    </row>
    <row r="10" spans="1:8" x14ac:dyDescent="0.3">
      <c r="A10" s="204"/>
      <c r="B10" s="121" t="str">
        <f>Finanzplan!B10</f>
        <v>Gas/Strom/Heizung</v>
      </c>
      <c r="C10" s="20"/>
      <c r="D10" s="20">
        <f>Finanzplan!E10</f>
        <v>0</v>
      </c>
      <c r="E10" s="20"/>
      <c r="F10" s="12" t="str">
        <f t="shared" si="0"/>
        <v>-</v>
      </c>
      <c r="G10" s="13"/>
      <c r="H10" s="31" t="str">
        <f>IF(ISBLANK(E10),"",IF(AND(OR(F10&gt;=10,F10&lt;=-10),OR((D10-E10)&gt;=1000,(D10-E10)&lt;=-1000)),IF(ISBLANK(G10),'|'!B$56,""),""))</f>
        <v/>
      </c>
    </row>
    <row r="11" spans="1:8" x14ac:dyDescent="0.3">
      <c r="A11" s="204"/>
      <c r="B11" s="121" t="str">
        <f>Finanzplan!B11</f>
        <v>Telefon inkl. Onlinekosten</v>
      </c>
      <c r="C11" s="20"/>
      <c r="D11" s="20">
        <f>Finanzplan!E11</f>
        <v>0</v>
      </c>
      <c r="E11" s="20"/>
      <c r="F11" s="12" t="str">
        <f t="shared" si="0"/>
        <v>-</v>
      </c>
      <c r="G11" s="13"/>
      <c r="H11" s="31" t="str">
        <f>IF(ISBLANK(E11),"",IF(AND(OR(F11&gt;=10,F11&lt;=-10),OR((D11-E11)&gt;=1000,(D11-E11)&lt;=-1000)),IF(ISBLANK(G11),'|'!B$56,""),""))</f>
        <v/>
      </c>
    </row>
    <row r="12" spans="1:8" x14ac:dyDescent="0.3">
      <c r="A12" s="204"/>
      <c r="B12" s="121" t="str">
        <f>Finanzplan!B12</f>
        <v>Büromaterial</v>
      </c>
      <c r="C12" s="20"/>
      <c r="D12" s="20">
        <f>Finanzplan!E12</f>
        <v>0</v>
      </c>
      <c r="E12" s="20"/>
      <c r="F12" s="12" t="str">
        <f t="shared" si="0"/>
        <v>-</v>
      </c>
      <c r="G12" s="13"/>
      <c r="H12" s="31" t="str">
        <f>IF(ISBLANK(E12),"",IF(AND(OR(F12&gt;=10,F12&lt;=-10),OR((D12-E12)&gt;=1000,(D12-E12)&lt;=-1000)),IF(ISBLANK(G12),'|'!B$56,""),""))</f>
        <v/>
      </c>
    </row>
    <row r="13" spans="1:8" x14ac:dyDescent="0.3">
      <c r="A13" s="204"/>
      <c r="B13" s="121" t="str">
        <f>Finanzplan!B13</f>
        <v>Pädagogische Erfordernisse</v>
      </c>
      <c r="C13" s="20"/>
      <c r="D13" s="20">
        <f>Finanzplan!E13</f>
        <v>0</v>
      </c>
      <c r="E13" s="20"/>
      <c r="F13" s="12" t="str">
        <f t="shared" si="0"/>
        <v>-</v>
      </c>
      <c r="G13" s="13"/>
      <c r="H13" s="31" t="str">
        <f>IF(ISBLANK(E13),"",IF(AND(OR(F13&gt;=10,F13&lt;=-10),OR((D13-E13)&gt;=1000,(D13-E13)&lt;=-1000)),IF(ISBLANK(G13),'|'!B$56,""),""))</f>
        <v/>
      </c>
    </row>
    <row r="14" spans="1:8" x14ac:dyDescent="0.3">
      <c r="A14" s="204"/>
      <c r="B14" s="121" t="str">
        <f>Finanzplan!B14</f>
        <v>Kopier- und Druckkosten</v>
      </c>
      <c r="C14" s="20"/>
      <c r="D14" s="20">
        <f>Finanzplan!E14</f>
        <v>0</v>
      </c>
      <c r="E14" s="20"/>
      <c r="F14" s="12" t="str">
        <f t="shared" si="0"/>
        <v>-</v>
      </c>
      <c r="G14" s="13"/>
      <c r="H14" s="31" t="str">
        <f>IF(ISBLANK(E14),"",IF(AND(OR(F14&gt;=10,F14&lt;=-10),OR((D14-E14)&gt;=1000,(D14-E14)&lt;=-1000)),IF(ISBLANK(G14),'|'!B$56,""),""))</f>
        <v/>
      </c>
    </row>
    <row r="15" spans="1:8" x14ac:dyDescent="0.3">
      <c r="A15" s="204"/>
      <c r="B15" s="121" t="str">
        <f>Finanzplan!B15</f>
        <v>Versicherungen, Leasingverträge</v>
      </c>
      <c r="C15" s="20"/>
      <c r="D15" s="20">
        <f>Finanzplan!E15</f>
        <v>0</v>
      </c>
      <c r="E15" s="20"/>
      <c r="F15" s="12" t="str">
        <f>IF(OR(D15=0,E15=0),"-",E15/D15*100-100)</f>
        <v>-</v>
      </c>
      <c r="G15" s="13"/>
      <c r="H15" s="31" t="str">
        <f>IF(ISBLANK(E15),"",IF(AND(OR(F15&gt;=10,F15&lt;=-10),OR((D15-E15)&gt;=1000,(D15-E15)&lt;=-1000)),IF(ISBLANK(G15),'|'!B$56,""),""))</f>
        <v/>
      </c>
    </row>
    <row r="16" spans="1:8" x14ac:dyDescent="0.3">
      <c r="A16" s="204"/>
      <c r="B16" s="121" t="str">
        <f>Finanzplan!B16</f>
        <v>Reparaturen Instandhaltungen</v>
      </c>
      <c r="C16" s="20"/>
      <c r="D16" s="20">
        <f>Finanzplan!E16</f>
        <v>0</v>
      </c>
      <c r="E16" s="20"/>
      <c r="F16" s="12" t="str">
        <f t="shared" si="0"/>
        <v>-</v>
      </c>
      <c r="G16" s="13"/>
      <c r="H16" s="31" t="str">
        <f>IF(ISBLANK(E16),"",IF(AND(OR(F16&gt;=10,F16&lt;=-10),OR((D16-E16)&gt;=1000,(D16-E16)&lt;=-1000)),IF(ISBLANK(G16),'|'!B$56,""),""))</f>
        <v/>
      </c>
    </row>
    <row r="17" spans="1:8" x14ac:dyDescent="0.3">
      <c r="A17" s="204"/>
      <c r="B17" s="121" t="str">
        <f>Finanzplan!B17</f>
        <v>Sonstiges Verbrauchsmaterial</v>
      </c>
      <c r="C17" s="20"/>
      <c r="D17" s="20">
        <f>Finanzplan!E17</f>
        <v>0</v>
      </c>
      <c r="E17" s="20"/>
      <c r="F17" s="12" t="str">
        <f t="shared" si="0"/>
        <v>-</v>
      </c>
      <c r="G17" s="13"/>
      <c r="H17" s="31" t="str">
        <f>IF(ISBLANK(E17),"",IF(AND(OR(F17&gt;=10,F17&lt;=-10),OR((D17-E17)&gt;=1000,(D17-E17)&lt;=-1000)),IF(ISBLANK(G17),'|'!B$56,""),""))</f>
        <v/>
      </c>
    </row>
    <row r="18" spans="1:8" x14ac:dyDescent="0.3">
      <c r="A18" s="204"/>
      <c r="B18" s="121" t="str">
        <f>Finanzplan!B18</f>
        <v>Informationsmaterial/ Öffentlichkeitsarbeit</v>
      </c>
      <c r="C18" s="20"/>
      <c r="D18" s="20">
        <f>Finanzplan!E18</f>
        <v>0</v>
      </c>
      <c r="E18" s="20"/>
      <c r="F18" s="12" t="str">
        <f t="shared" si="0"/>
        <v>-</v>
      </c>
      <c r="G18" s="13"/>
      <c r="H18" s="31" t="str">
        <f>IF(ISBLANK(E18),"",IF(AND(OR(F18&gt;=10,F18&lt;=-10),OR((D18-E18)&gt;=1000,(D18-E18)&lt;=-1000)),IF(ISBLANK(G18),'|'!B$56,""),""))</f>
        <v/>
      </c>
    </row>
    <row r="19" spans="1:8" x14ac:dyDescent="0.3">
      <c r="A19" s="204"/>
      <c r="B19" s="121" t="str">
        <f>Finanzplan!B19</f>
        <v>Fachliteratur/Abos</v>
      </c>
      <c r="C19" s="20"/>
      <c r="D19" s="20">
        <f>Finanzplan!E19</f>
        <v>0</v>
      </c>
      <c r="E19" s="20"/>
      <c r="F19" s="12" t="str">
        <f t="shared" si="0"/>
        <v>-</v>
      </c>
      <c r="G19" s="13"/>
      <c r="H19" s="31" t="str">
        <f>IF(ISBLANK(E19),"",IF(AND(OR(F19&gt;=10,F19&lt;=-10),OR((D19-E19)&gt;=1000,(D19-E19)&lt;=-1000)),IF(ISBLANK(G19),'|'!B$56,""),""))</f>
        <v/>
      </c>
    </row>
    <row r="20" spans="1:8" x14ac:dyDescent="0.3">
      <c r="A20" s="204"/>
      <c r="B20" s="121" t="str">
        <f>Finanzplan!B20</f>
        <v>Fahrt- und Reisekosten</v>
      </c>
      <c r="C20" s="20"/>
      <c r="D20" s="20">
        <f>Finanzplan!E20</f>
        <v>0</v>
      </c>
      <c r="E20" s="20"/>
      <c r="F20" s="12" t="str">
        <f t="shared" si="0"/>
        <v>-</v>
      </c>
      <c r="G20" s="13"/>
      <c r="H20" s="31" t="str">
        <f>IF(ISBLANK(E20),"",IF(AND(OR(F20&gt;=10,F20&lt;=-10),OR((D20-E20)&gt;=1000,(D20-E20)&lt;=-1000)),IF(ISBLANK(G20),'|'!B$56,""),""))</f>
        <v/>
      </c>
    </row>
    <row r="21" spans="1:8" x14ac:dyDescent="0.3">
      <c r="A21" s="204"/>
      <c r="B21" s="121" t="str">
        <f>Finanzplan!B21</f>
        <v>Weiterbildung</v>
      </c>
      <c r="C21" s="20"/>
      <c r="D21" s="20">
        <f>Finanzplan!E21</f>
        <v>0</v>
      </c>
      <c r="E21" s="20"/>
      <c r="F21" s="12" t="str">
        <f t="shared" si="0"/>
        <v>-</v>
      </c>
      <c r="G21" s="13"/>
      <c r="H21" s="31" t="str">
        <f>IF(ISBLANK(E21),"",IF(AND(OR(F21&gt;=10,F21&lt;=-10),OR((D21-E21)&gt;=1000,(D21-E21)&lt;=-1000)),IF(ISBLANK(G21),'|'!B$56,""),""))</f>
        <v/>
      </c>
    </row>
    <row r="22" spans="1:8" x14ac:dyDescent="0.3">
      <c r="A22" s="204"/>
      <c r="B22" s="121" t="str">
        <f>Finanzplan!B22</f>
        <v xml:space="preserve">Beiträge, Gebühren </v>
      </c>
      <c r="C22" s="20"/>
      <c r="D22" s="20">
        <f>Finanzplan!E22</f>
        <v>0</v>
      </c>
      <c r="E22" s="20"/>
      <c r="F22" s="12" t="str">
        <f t="shared" si="0"/>
        <v>-</v>
      </c>
      <c r="G22" s="13"/>
      <c r="H22" s="31" t="str">
        <f>IF(ISBLANK(E22),"",IF(AND(OR(F22&gt;=10,F22&lt;=-10),OR((D22-E22)&gt;=1000,(D22-E22)&lt;=-1000)),IF(ISBLANK(G22),'|'!B$56,""),""))</f>
        <v/>
      </c>
    </row>
    <row r="23" spans="1:8" x14ac:dyDescent="0.3">
      <c r="A23" s="204"/>
      <c r="B23" s="121" t="str">
        <f>Finanzplan!B23</f>
        <v>Honorare (Rechts- und Beratungskosten, Supervision, etc.)</v>
      </c>
      <c r="C23" s="20"/>
      <c r="D23" s="20">
        <f>Finanzplan!E23</f>
        <v>0</v>
      </c>
      <c r="E23" s="20"/>
      <c r="F23" s="12" t="str">
        <f t="shared" si="0"/>
        <v>-</v>
      </c>
      <c r="G23" s="13"/>
      <c r="H23" s="31" t="str">
        <f>IF(ISBLANK(E23),"",IF(AND(OR(F23&gt;=10,F23&lt;=-10),OR((D23-E23)&gt;=1000,(D23-E23)&lt;=-1000)),IF(ISBLANK(G23),'|'!B$56,""),""))</f>
        <v/>
      </c>
    </row>
    <row r="24" spans="1:8" ht="27.65" customHeight="1" x14ac:dyDescent="0.3">
      <c r="A24" s="204"/>
      <c r="B24" s="121" t="str">
        <f>Finanzplan!B24</f>
        <v>Geringwertige Wirtschaftsgüter (Investitionen bis zu EUR 1.000,--)</v>
      </c>
      <c r="C24" s="20"/>
      <c r="D24" s="20">
        <f>Finanzplan!E24</f>
        <v>0</v>
      </c>
      <c r="E24" s="20"/>
      <c r="F24" s="12" t="str">
        <f t="shared" si="0"/>
        <v>-</v>
      </c>
      <c r="G24" s="13"/>
      <c r="H24" s="31" t="str">
        <f>IF(ISBLANK(E24),"",IF(AND(OR(F24&gt;=10,F24&lt;=-10),OR((D24-E24)&gt;=1000,(D24-E24)&lt;=-1000)),IF(ISBLANK(G24),'|'!B$56,""),""))</f>
        <v/>
      </c>
    </row>
    <row r="25" spans="1:8" x14ac:dyDescent="0.3">
      <c r="A25" s="204"/>
      <c r="B25" s="121" t="str">
        <f>Finanzplan!B25</f>
        <v>Investitionen über EUR 1.000,--</v>
      </c>
      <c r="C25" s="20"/>
      <c r="D25" s="20">
        <f>Finanzplan!E25</f>
        <v>0</v>
      </c>
      <c r="E25" s="20"/>
      <c r="F25" s="12" t="str">
        <f t="shared" si="0"/>
        <v>-</v>
      </c>
      <c r="G25" s="13"/>
      <c r="H25" s="31" t="str">
        <f>IF(ISBLANK(E25),"",IF(AND(OR(F25&gt;=10,F25&lt;=-10),OR((D25-E25)&gt;=1000,(D25-E25)&lt;=-1000)),IF(ISBLANK(G25),'|'!B$56,""),""))</f>
        <v/>
      </c>
    </row>
    <row r="26" spans="1:8" x14ac:dyDescent="0.3">
      <c r="A26" s="204"/>
      <c r="B26" s="122">
        <f>Finanzplan!B26</f>
        <v>0</v>
      </c>
      <c r="C26" s="20"/>
      <c r="D26" s="20">
        <f>Finanzplan!E26</f>
        <v>0</v>
      </c>
      <c r="E26" s="20"/>
      <c r="F26" s="12" t="str">
        <f t="shared" si="0"/>
        <v>-</v>
      </c>
      <c r="G26" s="13"/>
      <c r="H26" s="31" t="str">
        <f>IF(ISBLANK(E26),"",IF(AND(OR(F26&gt;=10,F26&lt;=-10),OR((D26-E26)&gt;=1000,(D26-E26)&lt;=-1000)),IF(ISBLANK(G26),'|'!B$56,""),""))</f>
        <v/>
      </c>
    </row>
    <row r="27" spans="1:8" x14ac:dyDescent="0.3">
      <c r="A27" s="204"/>
      <c r="B27" s="122">
        <f>Finanzplan!B27</f>
        <v>0</v>
      </c>
      <c r="C27" s="20"/>
      <c r="D27" s="20">
        <f>Finanzplan!E27</f>
        <v>0</v>
      </c>
      <c r="E27" s="20"/>
      <c r="F27" s="12" t="str">
        <f t="shared" si="0"/>
        <v>-</v>
      </c>
      <c r="G27" s="13"/>
      <c r="H27" s="31" t="str">
        <f>IF(ISBLANK(E27),"",IF(AND(OR(F27&gt;=10,F27&lt;=-10),OR((D27-E27)&gt;=1000,(D27-E27)&lt;=-1000)),IF(ISBLANK(G27),'|'!B$56,""),""))</f>
        <v/>
      </c>
    </row>
    <row r="28" spans="1:8" x14ac:dyDescent="0.3">
      <c r="A28" s="204"/>
      <c r="B28" s="122">
        <f>Finanzplan!B28</f>
        <v>0</v>
      </c>
      <c r="C28" s="20"/>
      <c r="D28" s="20">
        <f>Finanzplan!E28</f>
        <v>0</v>
      </c>
      <c r="E28" s="20"/>
      <c r="F28" s="12" t="str">
        <f t="shared" si="0"/>
        <v>-</v>
      </c>
      <c r="G28" s="13"/>
      <c r="H28" s="31" t="str">
        <f>IF(ISBLANK(E28),"",IF(AND(OR(F28&gt;=10,F28&lt;=-10),OR((D28-E28)&gt;=1000,(D28-E28)&lt;=-1000)),IF(ISBLANK(G28),'|'!B$56,""),""))</f>
        <v/>
      </c>
    </row>
    <row r="29" spans="1:8" x14ac:dyDescent="0.3">
      <c r="A29" s="204"/>
      <c r="B29" s="122">
        <f>Finanzplan!B29</f>
        <v>0</v>
      </c>
      <c r="C29" s="20"/>
      <c r="D29" s="20">
        <f>Finanzplan!E29</f>
        <v>0</v>
      </c>
      <c r="E29" s="20"/>
      <c r="F29" s="12" t="str">
        <f t="shared" si="0"/>
        <v>-</v>
      </c>
      <c r="G29" s="13"/>
      <c r="H29" s="31" t="str">
        <f>IF(ISBLANK(E29),"",IF(AND(OR(F29&gt;=10,F29&lt;=-10),OR((D29-E29)&gt;=1000,(D29-E29)&lt;=-1000)),IF(ISBLANK(G29),'|'!B$56,""),""))</f>
        <v/>
      </c>
    </row>
    <row r="30" spans="1:8" x14ac:dyDescent="0.3">
      <c r="A30" s="204"/>
      <c r="B30" s="122">
        <f>Finanzplan!B30</f>
        <v>0</v>
      </c>
      <c r="C30" s="20"/>
      <c r="D30" s="20">
        <f>Finanzplan!E30</f>
        <v>0</v>
      </c>
      <c r="E30" s="20"/>
      <c r="F30" s="12" t="str">
        <f t="shared" si="0"/>
        <v>-</v>
      </c>
      <c r="G30" s="13"/>
      <c r="H30" s="31" t="str">
        <f>IF(ISBLANK(E30),"",IF(AND(OR(F30&gt;=10,F30&lt;=-10),OR((D30-E30)&gt;=1000,(D30-E30)&lt;=-1000)),IF(ISBLANK(G30),'|'!B$56,""),""))</f>
        <v/>
      </c>
    </row>
    <row r="31" spans="1:8" x14ac:dyDescent="0.3">
      <c r="A31" s="204"/>
      <c r="B31" s="122">
        <f>Finanzplan!B31</f>
        <v>0</v>
      </c>
      <c r="C31" s="20"/>
      <c r="D31" s="20">
        <f>Finanzplan!E31</f>
        <v>0</v>
      </c>
      <c r="E31" s="20"/>
      <c r="F31" s="12" t="str">
        <f t="shared" si="0"/>
        <v>-</v>
      </c>
      <c r="G31" s="13"/>
      <c r="H31" s="31" t="str">
        <f>IF(ISBLANK(E31),"",IF(AND(OR(F31&gt;=10,F31&lt;=-10),OR((D31-E31)&gt;=1000,(D31-E31)&lt;=-1000)),IF(ISBLANK(G31),'|'!B$56,""),""))</f>
        <v/>
      </c>
    </row>
    <row r="32" spans="1:8" x14ac:dyDescent="0.3">
      <c r="A32" s="204"/>
      <c r="B32" s="122">
        <f>Finanzplan!B32</f>
        <v>0</v>
      </c>
      <c r="C32" s="20"/>
      <c r="D32" s="20">
        <f>Finanzplan!E32</f>
        <v>0</v>
      </c>
      <c r="E32" s="20"/>
      <c r="F32" s="12" t="str">
        <f t="shared" si="0"/>
        <v>-</v>
      </c>
      <c r="G32" s="13"/>
      <c r="H32" s="31" t="str">
        <f>IF(ISBLANK(E32),"",IF(AND(OR(F32&gt;=10,F32&lt;=-10),OR((D32-E32)&gt;=1000,(D32-E32)&lt;=-1000)),IF(ISBLANK(G32),'|'!B$56,""),""))</f>
        <v/>
      </c>
    </row>
    <row r="33" spans="1:8" x14ac:dyDescent="0.3">
      <c r="A33" s="204"/>
      <c r="B33" s="122">
        <f>Finanzplan!B33</f>
        <v>0</v>
      </c>
      <c r="C33" s="20"/>
      <c r="D33" s="20">
        <f>Finanzplan!E33</f>
        <v>0</v>
      </c>
      <c r="E33" s="20"/>
      <c r="F33" s="12" t="str">
        <f t="shared" si="0"/>
        <v>-</v>
      </c>
      <c r="G33" s="13"/>
      <c r="H33" s="31" t="str">
        <f>IF(ISBLANK(E33),"",IF(AND(OR(F33&gt;=10,F33&lt;=-10),OR((D33-E33)&gt;=1000,(D33-E33)&lt;=-1000)),IF(ISBLANK(G33),'|'!B$56,""),""))</f>
        <v/>
      </c>
    </row>
    <row r="34" spans="1:8" x14ac:dyDescent="0.3">
      <c r="A34" s="204"/>
      <c r="B34" s="122">
        <f>Finanzplan!B34</f>
        <v>0</v>
      </c>
      <c r="C34" s="20"/>
      <c r="D34" s="20">
        <f>Finanzplan!E34</f>
        <v>0</v>
      </c>
      <c r="E34" s="20"/>
      <c r="F34" s="12" t="str">
        <f t="shared" si="0"/>
        <v>-</v>
      </c>
      <c r="G34" s="13"/>
      <c r="H34" s="31" t="str">
        <f>IF(ISBLANK(E34),"",IF(AND(OR(F34&gt;=10,F34&lt;=-10),OR((D34-E34)&gt;=1000,(D34-E34)&lt;=-1000)),IF(ISBLANK(G34),'|'!B$56,""),""))</f>
        <v/>
      </c>
    </row>
    <row r="35" spans="1:8" x14ac:dyDescent="0.3">
      <c r="A35" s="204"/>
      <c r="B35" s="122">
        <f>Finanzplan!B35</f>
        <v>0</v>
      </c>
      <c r="C35" s="20"/>
      <c r="D35" s="20">
        <f>Finanzplan!E35</f>
        <v>0</v>
      </c>
      <c r="E35" s="20"/>
      <c r="F35" s="12" t="str">
        <f t="shared" si="0"/>
        <v>-</v>
      </c>
      <c r="G35" s="13"/>
      <c r="H35" s="31" t="str">
        <f>IF(ISBLANK(E35),"",IF(AND(OR(F35&gt;=10,F35&lt;=-10),OR((D35-E35)&gt;=1000,(D35-E35)&lt;=-1000)),IF(ISBLANK(G35),'|'!B$56,""),""))</f>
        <v/>
      </c>
    </row>
    <row r="36" spans="1:8" x14ac:dyDescent="0.3">
      <c r="A36" s="204"/>
      <c r="B36" s="122">
        <f>Finanzplan!B36</f>
        <v>0</v>
      </c>
      <c r="C36" s="20"/>
      <c r="D36" s="20">
        <f>Finanzplan!E36</f>
        <v>0</v>
      </c>
      <c r="E36" s="20"/>
      <c r="F36" s="12" t="str">
        <f t="shared" si="0"/>
        <v>-</v>
      </c>
      <c r="G36" s="13"/>
      <c r="H36" s="31" t="str">
        <f>IF(ISBLANK(E36),"",IF(AND(OR(F36&gt;=10,F36&lt;=-10),OR((D36-E36)&gt;=1000,(D36-E36)&lt;=-1000)),IF(ISBLANK(G36),'|'!B$56,""),""))</f>
        <v/>
      </c>
    </row>
    <row r="37" spans="1:8" x14ac:dyDescent="0.3">
      <c r="A37" s="204"/>
      <c r="B37" s="122">
        <f>Finanzplan!B37</f>
        <v>0</v>
      </c>
      <c r="C37" s="20"/>
      <c r="D37" s="20">
        <f>Finanzplan!E37</f>
        <v>0</v>
      </c>
      <c r="E37" s="20"/>
      <c r="F37" s="12" t="str">
        <f t="shared" ref="F37:F47" si="1">IF(OR(D37=0,E37=0),"-",E37/D37*100-100)</f>
        <v>-</v>
      </c>
      <c r="G37" s="13"/>
      <c r="H37" s="31" t="str">
        <f>IF(ISBLANK(E37),"",IF(AND(OR(F37&gt;=10,F37&lt;=-10),OR((D37-E37)&gt;=1000,(D37-E37)&lt;=-1000)),IF(ISBLANK(G37),'|'!B$56,""),""))</f>
        <v/>
      </c>
    </row>
    <row r="38" spans="1:8" x14ac:dyDescent="0.3">
      <c r="A38" s="204"/>
      <c r="B38" s="122">
        <f>Finanzplan!B38</f>
        <v>0</v>
      </c>
      <c r="C38" s="20"/>
      <c r="D38" s="20">
        <f>Finanzplan!E38</f>
        <v>0</v>
      </c>
      <c r="E38" s="20"/>
      <c r="F38" s="12" t="str">
        <f t="shared" si="1"/>
        <v>-</v>
      </c>
      <c r="G38" s="13"/>
      <c r="H38" s="31" t="str">
        <f>IF(ISBLANK(E38),"",IF(AND(OR(F38&gt;=10,F38&lt;=-10),OR((D38-E38)&gt;=1000,(D38-E38)&lt;=-1000)),IF(ISBLANK(G38),'|'!B$56,""),""))</f>
        <v/>
      </c>
    </row>
    <row r="39" spans="1:8" x14ac:dyDescent="0.3">
      <c r="A39" s="204"/>
      <c r="B39" s="122">
        <f>Finanzplan!B39</f>
        <v>0</v>
      </c>
      <c r="C39" s="20"/>
      <c r="D39" s="20">
        <f>Finanzplan!E39</f>
        <v>0</v>
      </c>
      <c r="E39" s="20"/>
      <c r="F39" s="12" t="str">
        <f t="shared" si="1"/>
        <v>-</v>
      </c>
      <c r="G39" s="13"/>
      <c r="H39" s="31" t="str">
        <f>IF(ISBLANK(E39),"",IF(AND(OR(F39&gt;=10,F39&lt;=-10),OR((D39-E39)&gt;=1000,(D39-E39)&lt;=-1000)),IF(ISBLANK(G39),'|'!B$56,""),""))</f>
        <v/>
      </c>
    </row>
    <row r="40" spans="1:8" x14ac:dyDescent="0.3">
      <c r="A40" s="204"/>
      <c r="B40" s="122">
        <f>Finanzplan!B40</f>
        <v>0</v>
      </c>
      <c r="C40" s="20"/>
      <c r="D40" s="20">
        <f>Finanzplan!E40</f>
        <v>0</v>
      </c>
      <c r="E40" s="20"/>
      <c r="F40" s="12" t="str">
        <f t="shared" si="1"/>
        <v>-</v>
      </c>
      <c r="G40" s="13"/>
      <c r="H40" s="31" t="str">
        <f>IF(ISBLANK(E40),"",IF(AND(OR(F40&gt;=10,F40&lt;=-10),OR((D40-E40)&gt;=1000,(D40-E40)&lt;=-1000)),IF(ISBLANK(G40),'|'!B$56,""),""))</f>
        <v/>
      </c>
    </row>
    <row r="41" spans="1:8" x14ac:dyDescent="0.3">
      <c r="A41" s="204"/>
      <c r="B41" s="122">
        <f>Finanzplan!B41</f>
        <v>0</v>
      </c>
      <c r="C41" s="20"/>
      <c r="D41" s="20">
        <f>Finanzplan!E41</f>
        <v>0</v>
      </c>
      <c r="E41" s="20"/>
      <c r="F41" s="12" t="str">
        <f t="shared" si="1"/>
        <v>-</v>
      </c>
      <c r="G41" s="13"/>
      <c r="H41" s="31" t="str">
        <f>IF(ISBLANK(E41),"",IF(AND(OR(F41&gt;=10,F41&lt;=-10),OR((D41-E41)&gt;=1000,(D41-E41)&lt;=-1000)),IF(ISBLANK(G41),'|'!B$56,""),""))</f>
        <v/>
      </c>
    </row>
    <row r="42" spans="1:8" x14ac:dyDescent="0.3">
      <c r="A42" s="204"/>
      <c r="B42" s="122">
        <f>Finanzplan!B42</f>
        <v>0</v>
      </c>
      <c r="C42" s="20"/>
      <c r="D42" s="20">
        <f>Finanzplan!E42</f>
        <v>0</v>
      </c>
      <c r="E42" s="20"/>
      <c r="F42" s="12" t="str">
        <f t="shared" si="1"/>
        <v>-</v>
      </c>
      <c r="G42" s="13"/>
      <c r="H42" s="31" t="str">
        <f>IF(ISBLANK(E42),"",IF(AND(OR(F42&gt;=10,F42&lt;=-10),OR((D42-E42)&gt;=1000,(D42-E42)&lt;=-1000)),IF(ISBLANK(G42),'|'!B$56,""),""))</f>
        <v/>
      </c>
    </row>
    <row r="43" spans="1:8" x14ac:dyDescent="0.3">
      <c r="A43" s="204"/>
      <c r="B43" s="122">
        <f>Finanzplan!B43</f>
        <v>0</v>
      </c>
      <c r="C43" s="20"/>
      <c r="D43" s="20">
        <f>Finanzplan!E43</f>
        <v>0</v>
      </c>
      <c r="E43" s="20"/>
      <c r="F43" s="12" t="str">
        <f t="shared" si="1"/>
        <v>-</v>
      </c>
      <c r="G43" s="13"/>
      <c r="H43" s="31" t="str">
        <f>IF(ISBLANK(E43),"",IF(AND(OR(F43&gt;=10,F43&lt;=-10),OR((D43-E43)&gt;=1000,(D43-E43)&lt;=-1000)),IF(ISBLANK(G43),'|'!B$56,""),""))</f>
        <v/>
      </c>
    </row>
    <row r="44" spans="1:8" x14ac:dyDescent="0.3">
      <c r="A44" s="204"/>
      <c r="B44" s="122">
        <f>Finanzplan!B44</f>
        <v>0</v>
      </c>
      <c r="C44" s="20"/>
      <c r="D44" s="20">
        <f>Finanzplan!E44</f>
        <v>0</v>
      </c>
      <c r="E44" s="20"/>
      <c r="F44" s="12" t="str">
        <f t="shared" si="1"/>
        <v>-</v>
      </c>
      <c r="G44" s="13"/>
      <c r="H44" s="31" t="str">
        <f>IF(ISBLANK(E44),"",IF(AND(OR(F44&gt;=10,F44&lt;=-10),OR((D44-E44)&gt;=1000,(D44-E44)&lt;=-1000)),IF(ISBLANK(G44),'|'!B$56,""),""))</f>
        <v/>
      </c>
    </row>
    <row r="45" spans="1:8" x14ac:dyDescent="0.3">
      <c r="A45" s="204"/>
      <c r="B45" s="122">
        <f>Finanzplan!B45</f>
        <v>0</v>
      </c>
      <c r="C45" s="20"/>
      <c r="D45" s="20">
        <f>Finanzplan!E45</f>
        <v>0</v>
      </c>
      <c r="E45" s="20"/>
      <c r="F45" s="12" t="str">
        <f t="shared" si="1"/>
        <v>-</v>
      </c>
      <c r="G45" s="13"/>
      <c r="H45" s="31" t="str">
        <f>IF(ISBLANK(E45),"",IF(AND(OR(F45&gt;=10,F45&lt;=-10),OR((D45-E45)&gt;=1000,(D45-E45)&lt;=-1000)),IF(ISBLANK(G45),'|'!B$56,""),""))</f>
        <v/>
      </c>
    </row>
    <row r="46" spans="1:8" x14ac:dyDescent="0.3">
      <c r="A46" s="204"/>
      <c r="B46" s="122">
        <f>Finanzplan!B46</f>
        <v>0</v>
      </c>
      <c r="C46" s="20"/>
      <c r="D46" s="20">
        <f>Finanzplan!E46</f>
        <v>0</v>
      </c>
      <c r="E46" s="20"/>
      <c r="F46" s="12" t="str">
        <f t="shared" si="1"/>
        <v>-</v>
      </c>
      <c r="G46" s="13"/>
      <c r="H46" s="31" t="str">
        <f>IF(ISBLANK(E46),"",IF(AND(OR(F46&gt;=10,F46&lt;=-10),OR((D46-E46)&gt;=1000,(D46-E46)&lt;=-1000)),IF(ISBLANK(G46),'|'!B$56,""),""))</f>
        <v/>
      </c>
    </row>
    <row r="47" spans="1:8" x14ac:dyDescent="0.3">
      <c r="A47" s="204"/>
      <c r="B47" s="122">
        <f>Finanzplan!B47</f>
        <v>0</v>
      </c>
      <c r="C47" s="20"/>
      <c r="D47" s="20">
        <f>Finanzplan!E47</f>
        <v>0</v>
      </c>
      <c r="E47" s="20"/>
      <c r="F47" s="12" t="str">
        <f t="shared" si="1"/>
        <v>-</v>
      </c>
      <c r="G47" s="13"/>
      <c r="H47" s="31" t="str">
        <f>IF(ISBLANK(E47),"",IF(AND(OR(F47&gt;=10,F47&lt;=-10),OR((D47-E47)&gt;=1000,(D47-E47)&lt;=-1000)),IF(ISBLANK(G47),'|'!B$56,""),""))</f>
        <v/>
      </c>
    </row>
    <row r="48" spans="1:8" x14ac:dyDescent="0.3">
      <c r="A48" s="204"/>
      <c r="B48" s="122">
        <f>Finanzplan!B48</f>
        <v>0</v>
      </c>
      <c r="C48" s="20"/>
      <c r="D48" s="20">
        <f>Finanzplan!E48</f>
        <v>0</v>
      </c>
      <c r="E48" s="20"/>
      <c r="F48" s="12" t="str">
        <f t="shared" ref="F48:F58" si="2">IF(OR(D48=0,E48=0),"-",E48/D48*100-100)</f>
        <v>-</v>
      </c>
      <c r="G48" s="13"/>
      <c r="H48" s="31" t="str">
        <f>IF(ISBLANK(E48),"",IF(AND(OR(F48&gt;=10,F48&lt;=-10),OR((D48-E48)&gt;=1000,(D48-E48)&lt;=-1000)),IF(ISBLANK(G48),'|'!B$56,""),""))</f>
        <v/>
      </c>
    </row>
    <row r="49" spans="1:8" x14ac:dyDescent="0.3">
      <c r="A49" s="204"/>
      <c r="B49" s="122">
        <f>Finanzplan!B49</f>
        <v>0</v>
      </c>
      <c r="C49" s="20"/>
      <c r="D49" s="20">
        <f>Finanzplan!E49</f>
        <v>0</v>
      </c>
      <c r="E49" s="20"/>
      <c r="F49" s="12" t="str">
        <f t="shared" si="2"/>
        <v>-</v>
      </c>
      <c r="G49" s="13"/>
      <c r="H49" s="31" t="str">
        <f>IF(ISBLANK(E49),"",IF(AND(OR(F49&gt;=10,F49&lt;=-10),OR((D49-E49)&gt;=1000,(D49-E49)&lt;=-1000)),IF(ISBLANK(G49),'|'!B$56,""),""))</f>
        <v/>
      </c>
    </row>
    <row r="50" spans="1:8" x14ac:dyDescent="0.3">
      <c r="A50" s="204"/>
      <c r="B50" s="122">
        <f>Finanzplan!B50</f>
        <v>0</v>
      </c>
      <c r="C50" s="20"/>
      <c r="D50" s="20">
        <f>Finanzplan!E50</f>
        <v>0</v>
      </c>
      <c r="E50" s="20"/>
      <c r="F50" s="12" t="str">
        <f t="shared" si="2"/>
        <v>-</v>
      </c>
      <c r="G50" s="13"/>
      <c r="H50" s="31" t="str">
        <f>IF(ISBLANK(E50),"",IF(AND(OR(F50&gt;=10,F50&lt;=-10),OR((D50-E50)&gt;=1000,(D50-E50)&lt;=-1000)),IF(ISBLANK(G50),'|'!B$56,""),""))</f>
        <v/>
      </c>
    </row>
    <row r="51" spans="1:8" x14ac:dyDescent="0.3">
      <c r="A51" s="204"/>
      <c r="B51" s="122">
        <f>Finanzplan!B51</f>
        <v>0</v>
      </c>
      <c r="C51" s="20"/>
      <c r="D51" s="20">
        <f>Finanzplan!E51</f>
        <v>0</v>
      </c>
      <c r="E51" s="20"/>
      <c r="F51" s="12" t="str">
        <f t="shared" si="2"/>
        <v>-</v>
      </c>
      <c r="G51" s="13"/>
      <c r="H51" s="31" t="str">
        <f>IF(ISBLANK(E51),"",IF(AND(OR(F51&gt;=10,F51&lt;=-10),OR((D51-E51)&gt;=1000,(D51-E51)&lt;=-1000)),IF(ISBLANK(G51),'|'!B$56,""),""))</f>
        <v/>
      </c>
    </row>
    <row r="52" spans="1:8" x14ac:dyDescent="0.3">
      <c r="A52" s="204"/>
      <c r="B52" s="122">
        <f>Finanzplan!B52</f>
        <v>0</v>
      </c>
      <c r="C52" s="20"/>
      <c r="D52" s="20">
        <f>Finanzplan!E52</f>
        <v>0</v>
      </c>
      <c r="E52" s="20"/>
      <c r="F52" s="12" t="str">
        <f t="shared" si="2"/>
        <v>-</v>
      </c>
      <c r="G52" s="13"/>
      <c r="H52" s="31" t="str">
        <f>IF(ISBLANK(E52),"",IF(AND(OR(F52&gt;=10,F52&lt;=-10),OR((D52-E52)&gt;=1000,(D52-E52)&lt;=-1000)),IF(ISBLANK(G52),'|'!B$56,""),""))</f>
        <v/>
      </c>
    </row>
    <row r="53" spans="1:8" x14ac:dyDescent="0.3">
      <c r="A53" s="204"/>
      <c r="B53" s="122">
        <f>Finanzplan!B53</f>
        <v>0</v>
      </c>
      <c r="C53" s="20"/>
      <c r="D53" s="20">
        <f>Finanzplan!E53</f>
        <v>0</v>
      </c>
      <c r="E53" s="20"/>
      <c r="F53" s="12" t="str">
        <f t="shared" si="2"/>
        <v>-</v>
      </c>
      <c r="G53" s="13"/>
      <c r="H53" s="31" t="str">
        <f>IF(ISBLANK(E53),"",IF(AND(OR(F53&gt;=10,F53&lt;=-10),OR((D53-E53)&gt;=1000,(D53-E53)&lt;=-1000)),IF(ISBLANK(G53),'|'!B$56,""),""))</f>
        <v/>
      </c>
    </row>
    <row r="54" spans="1:8" x14ac:dyDescent="0.3">
      <c r="A54" s="204"/>
      <c r="B54" s="122">
        <f>Finanzplan!B54</f>
        <v>0</v>
      </c>
      <c r="C54" s="20"/>
      <c r="D54" s="20">
        <f>Finanzplan!E54</f>
        <v>0</v>
      </c>
      <c r="E54" s="20"/>
      <c r="F54" s="12" t="str">
        <f t="shared" si="2"/>
        <v>-</v>
      </c>
      <c r="G54" s="13"/>
      <c r="H54" s="31" t="str">
        <f>IF(ISBLANK(E54),"",IF(AND(OR(F54&gt;=10,F54&lt;=-10),OR((D54-E54)&gt;=1000,(D54-E54)&lt;=-1000)),IF(ISBLANK(G54),'|'!B$56,""),""))</f>
        <v/>
      </c>
    </row>
    <row r="55" spans="1:8" x14ac:dyDescent="0.3">
      <c r="A55" s="204"/>
      <c r="B55" s="122">
        <f>Finanzplan!B55</f>
        <v>0</v>
      </c>
      <c r="C55" s="20"/>
      <c r="D55" s="20">
        <f>Finanzplan!E55</f>
        <v>0</v>
      </c>
      <c r="E55" s="20"/>
      <c r="F55" s="12" t="str">
        <f t="shared" si="2"/>
        <v>-</v>
      </c>
      <c r="G55" s="13"/>
      <c r="H55" s="31" t="str">
        <f>IF(ISBLANK(E55),"",IF(AND(OR(F55&gt;=10,F55&lt;=-10),OR((D55-E55)&gt;=1000,(D55-E55)&lt;=-1000)),IF(ISBLANK(G55),'|'!B$56,""),""))</f>
        <v/>
      </c>
    </row>
    <row r="56" spans="1:8" x14ac:dyDescent="0.3">
      <c r="A56" s="204"/>
      <c r="B56" s="122">
        <f>Finanzplan!B56</f>
        <v>0</v>
      </c>
      <c r="C56" s="20"/>
      <c r="D56" s="20">
        <f>Finanzplan!E56</f>
        <v>0</v>
      </c>
      <c r="E56" s="20"/>
      <c r="F56" s="12" t="str">
        <f t="shared" si="2"/>
        <v>-</v>
      </c>
      <c r="G56" s="13"/>
      <c r="H56" s="31" t="str">
        <f>IF(ISBLANK(E56),"",IF(AND(OR(F56&gt;=10,F56&lt;=-10),OR((D56-E56)&gt;=1000,(D56-E56)&lt;=-1000)),IF(ISBLANK(G56),'|'!B$56,""),""))</f>
        <v/>
      </c>
    </row>
    <row r="57" spans="1:8" x14ac:dyDescent="0.3">
      <c r="A57" s="204"/>
      <c r="B57" s="122">
        <f>Finanzplan!B57</f>
        <v>0</v>
      </c>
      <c r="C57" s="20"/>
      <c r="D57" s="20">
        <f>Finanzplan!E57</f>
        <v>0</v>
      </c>
      <c r="E57" s="20"/>
      <c r="F57" s="12" t="str">
        <f t="shared" si="2"/>
        <v>-</v>
      </c>
      <c r="G57" s="13"/>
      <c r="H57" s="31" t="str">
        <f>IF(ISBLANK(E57),"",IF(AND(OR(F57&gt;=10,F57&lt;=-10),OR((D57-E57)&gt;=1000,(D57-E57)&lt;=-1000)),IF(ISBLANK(G57),'|'!B$56,""),""))</f>
        <v/>
      </c>
    </row>
    <row r="58" spans="1:8" x14ac:dyDescent="0.3">
      <c r="A58" s="204"/>
      <c r="B58" s="122">
        <f>Finanzplan!B58</f>
        <v>0</v>
      </c>
      <c r="C58" s="20"/>
      <c r="D58" s="20">
        <f>Finanzplan!E58</f>
        <v>0</v>
      </c>
      <c r="E58" s="20"/>
      <c r="F58" s="12" t="str">
        <f t="shared" si="2"/>
        <v>-</v>
      </c>
      <c r="G58" s="13"/>
      <c r="H58" s="31" t="str">
        <f>IF(ISBLANK(E58),"",IF(AND(OR(F58&gt;=10,F58&lt;=-10),OR((D58-E58)&gt;=1000,(D58-E58)&lt;=-1000)),IF(ISBLANK(G58),'|'!B$56,""),""))</f>
        <v/>
      </c>
    </row>
    <row r="59" spans="1:8" x14ac:dyDescent="0.3">
      <c r="A59" s="204"/>
      <c r="B59" s="122">
        <f>Finanzplan!B59</f>
        <v>0</v>
      </c>
      <c r="C59" s="20"/>
      <c r="D59" s="20">
        <f>Finanzplan!E59</f>
        <v>0</v>
      </c>
      <c r="E59" s="20"/>
      <c r="F59" s="12" t="str">
        <f t="shared" ref="F59:F61" si="3">IF(OR(D59=0,E59=0),"-",E59/D59*100-100)</f>
        <v>-</v>
      </c>
      <c r="G59" s="13"/>
      <c r="H59" s="31" t="str">
        <f>IF(ISBLANK(E59),"",IF(AND(OR(F59&gt;=10,F59&lt;=-10),OR((D59-E59)&gt;=1000,(D59-E59)&lt;=-1000)),IF(ISBLANK(G59),'|'!B$56,""),""))</f>
        <v/>
      </c>
    </row>
    <row r="60" spans="1:8" x14ac:dyDescent="0.3">
      <c r="A60" s="204"/>
      <c r="B60" s="122">
        <f>Finanzplan!B60</f>
        <v>0</v>
      </c>
      <c r="C60" s="20"/>
      <c r="D60" s="20">
        <f>Finanzplan!E60</f>
        <v>0</v>
      </c>
      <c r="E60" s="20"/>
      <c r="F60" s="12" t="str">
        <f t="shared" si="3"/>
        <v>-</v>
      </c>
      <c r="G60" s="13"/>
      <c r="H60" s="31" t="str">
        <f>IF(ISBLANK(E60),"",IF(AND(OR(F60&gt;=10,F60&lt;=-10),OR((D60-E60)&gt;=1000,(D60-E60)&lt;=-1000)),IF(ISBLANK(G60),'|'!B$56,""),""))</f>
        <v/>
      </c>
    </row>
    <row r="61" spans="1:8" x14ac:dyDescent="0.3">
      <c r="A61" s="204"/>
      <c r="B61" s="122">
        <f>Finanzplan!B61</f>
        <v>0</v>
      </c>
      <c r="C61" s="20"/>
      <c r="D61" s="20">
        <f>Finanzplan!E61</f>
        <v>0</v>
      </c>
      <c r="E61" s="20"/>
      <c r="F61" s="12" t="str">
        <f t="shared" si="3"/>
        <v>-</v>
      </c>
      <c r="G61" s="13"/>
      <c r="H61" s="31" t="str">
        <f>IF(ISBLANK(E61),"",IF(AND(OR(F61&gt;=10,F61&lt;=-10),OR((D61-E61)&gt;=1000,(D61-E61)&lt;=-1000)),IF(ISBLANK(G61),'|'!B$56,""),""))</f>
        <v/>
      </c>
    </row>
    <row r="62" spans="1:8" x14ac:dyDescent="0.3">
      <c r="A62" s="204"/>
      <c r="B62" s="122">
        <f>Finanzplan!B37</f>
        <v>0</v>
      </c>
      <c r="C62" s="20"/>
      <c r="D62" s="20">
        <f>Finanzplan!E37</f>
        <v>0</v>
      </c>
      <c r="E62" s="20"/>
      <c r="F62" s="12" t="str">
        <f t="shared" si="0"/>
        <v>-</v>
      </c>
      <c r="G62" s="13"/>
      <c r="H62" s="31" t="str">
        <f>IF(ISBLANK(E62),"",IF(AND(OR(F62&gt;=10,F62&lt;=-10),OR((D62-E62)&gt;=1000,(D62-E62)&lt;=-1000)),IF(ISBLANK(G62),'|'!B$56,""),""))</f>
        <v/>
      </c>
    </row>
    <row r="63" spans="1:8" x14ac:dyDescent="0.3">
      <c r="A63" s="204"/>
      <c r="B63" s="122">
        <f>Finanzplan!B63</f>
        <v>0</v>
      </c>
      <c r="C63" s="20"/>
      <c r="D63" s="20">
        <f>Finanzplan!E63</f>
        <v>0</v>
      </c>
      <c r="E63" s="20"/>
      <c r="F63" s="12" t="str">
        <f t="shared" si="0"/>
        <v>-</v>
      </c>
      <c r="G63" s="13"/>
      <c r="H63" s="31" t="str">
        <f>IF(ISBLANK(E63),"",IF(AND(OR(F63&gt;=10,F63&lt;=-10),OR((D63-E63)&gt;=1000,(D63-E63)&lt;=-1000)),IF(ISBLANK(G63),'|'!B$56,""),""))</f>
        <v/>
      </c>
    </row>
    <row r="64" spans="1:8" x14ac:dyDescent="0.3">
      <c r="A64" s="204"/>
      <c r="B64" s="129" t="s">
        <v>13</v>
      </c>
      <c r="C64" s="14">
        <f ca="1">SUM(C9:OFFSET(C64,-1,0))</f>
        <v>0</v>
      </c>
      <c r="D64" s="14">
        <f ca="1">Finanzplan!E64</f>
        <v>0</v>
      </c>
      <c r="E64" s="14">
        <f ca="1">SUM(E9:OFFSET(E64,-1,0))</f>
        <v>0</v>
      </c>
      <c r="F64" s="12" t="str">
        <f ca="1">IF(OR(D64=0,E64=0),"-",E64/D64*100-100)</f>
        <v>-</v>
      </c>
      <c r="G64" s="15"/>
      <c r="H64" s="31"/>
    </row>
    <row r="65" spans="1:8" x14ac:dyDescent="0.3">
      <c r="A65" s="204"/>
      <c r="B65" s="129" t="s">
        <v>12</v>
      </c>
      <c r="C65" s="20"/>
      <c r="D65" s="14">
        <f>Finanzplan!E65</f>
        <v>0</v>
      </c>
      <c r="E65" s="20"/>
      <c r="F65" s="12" t="str">
        <f t="shared" si="0"/>
        <v>-</v>
      </c>
      <c r="G65" s="13"/>
      <c r="H65" s="31" t="str">
        <f>IF(ISBLANK(E65),"",IF(AND(OR(F65&gt;=10,F65&lt;=-10),OR((D65-E65)&gt;=1000,(D65-E65)&lt;=-1000)),IF(ISBLANK(G65),'|'!B$56,""),""))</f>
        <v/>
      </c>
    </row>
    <row r="66" spans="1:8" x14ac:dyDescent="0.3">
      <c r="A66" s="204"/>
      <c r="B66" s="129" t="s">
        <v>15</v>
      </c>
      <c r="C66" s="14" t="str">
        <f ca="1">IF(C64,C65*100/C64,"")</f>
        <v/>
      </c>
      <c r="D66" s="14" t="str">
        <f ca="1">Finanzplan!E66</f>
        <v/>
      </c>
      <c r="E66" s="14" t="str">
        <f ca="1">IF(E64,E65*100/E64,"")</f>
        <v/>
      </c>
      <c r="F66" s="16"/>
      <c r="G66" s="15"/>
      <c r="H66" s="31"/>
    </row>
    <row r="67" spans="1:8" x14ac:dyDescent="0.3">
      <c r="C67" s="17"/>
      <c r="D67" s="17"/>
      <c r="E67" s="17"/>
      <c r="F67" s="18"/>
      <c r="H67" s="31"/>
    </row>
    <row r="68" spans="1:8" x14ac:dyDescent="0.3">
      <c r="A68" s="19"/>
      <c r="B68" s="128" t="s">
        <v>21</v>
      </c>
      <c r="C68" s="17"/>
      <c r="D68" s="17"/>
      <c r="E68" s="17"/>
      <c r="F68" s="18"/>
      <c r="H68" s="31"/>
    </row>
    <row r="69" spans="1:8" x14ac:dyDescent="0.3">
      <c r="A69" s="203" t="s">
        <v>33</v>
      </c>
      <c r="B69" s="129" t="s">
        <v>16</v>
      </c>
      <c r="C69" s="20"/>
      <c r="D69" s="14">
        <f>Finanzplan!E69</f>
        <v>0</v>
      </c>
      <c r="E69" s="14">
        <f>'Personalübersicht (Fb)'!G30</f>
        <v>0</v>
      </c>
      <c r="F69" s="21" t="str">
        <f>IF(OR(D69=0,E69=0),"-",E69/D69*100-100)</f>
        <v>-</v>
      </c>
      <c r="G69" s="13"/>
      <c r="H69" s="31" t="str">
        <f>IF(ISBLANK(E69),"",IF(AND(OR(F69&gt;=10,F69&lt;=-10),OR((D69-E69)&gt;=1000,(D69-E69)&lt;=-1000)),IF(ISBLANK(G69),'|'!B$56,""),""))</f>
        <v/>
      </c>
    </row>
    <row r="70" spans="1:8" x14ac:dyDescent="0.3">
      <c r="A70" s="204"/>
      <c r="B70" s="129" t="s">
        <v>17</v>
      </c>
      <c r="C70" s="20"/>
      <c r="D70" s="14">
        <f>Finanzplan!E70</f>
        <v>0</v>
      </c>
      <c r="E70" s="14">
        <f>'Personalübersicht (Fb)'!G63</f>
        <v>0</v>
      </c>
      <c r="F70" s="21" t="str">
        <f>IF(OR(D70=0,E70=0),"-",E70/D70*100-100)</f>
        <v>-</v>
      </c>
      <c r="G70" s="13"/>
      <c r="H70" s="31" t="str">
        <f>IF(ISBLANK(E70),"",IF(AND(OR(F70&gt;=10,F70&lt;=-10),OR((D70-E70)&gt;=1000,(D70-E70)&lt;=-1000)),IF(ISBLANK(G70),'|'!B$56,""),""))</f>
        <v/>
      </c>
    </row>
    <row r="71" spans="1:8" x14ac:dyDescent="0.3">
      <c r="A71" s="204"/>
      <c r="B71" s="129" t="s">
        <v>13</v>
      </c>
      <c r="C71" s="14">
        <f>SUM(C69:C70)</f>
        <v>0</v>
      </c>
      <c r="D71" s="14">
        <f>Finanzplan!E71</f>
        <v>0</v>
      </c>
      <c r="E71" s="14">
        <f>SUM(E69:E70)</f>
        <v>0</v>
      </c>
      <c r="F71" s="21" t="str">
        <f>IF(OR(D71=0,E71=0),"-",E71/D71*100-100)</f>
        <v>-</v>
      </c>
      <c r="G71" s="15"/>
      <c r="H71" s="31"/>
    </row>
    <row r="72" spans="1:8" x14ac:dyDescent="0.3">
      <c r="A72" s="205"/>
      <c r="B72" s="129" t="s">
        <v>15</v>
      </c>
      <c r="C72" s="14" t="str">
        <f>IF(C71,C69*100/C71,"")</f>
        <v/>
      </c>
      <c r="D72" s="14" t="str">
        <f>Finanzplan!E72</f>
        <v/>
      </c>
      <c r="E72" s="14" t="str">
        <f>IF(E71,E69*100/E71,"")</f>
        <v/>
      </c>
      <c r="F72" s="21"/>
      <c r="G72" s="15"/>
      <c r="H72" s="31"/>
    </row>
    <row r="73" spans="1:8" x14ac:dyDescent="0.3">
      <c r="C73" s="17"/>
      <c r="D73" s="17"/>
      <c r="E73" s="17"/>
      <c r="F73" s="4"/>
      <c r="H73" s="31"/>
    </row>
    <row r="74" spans="1:8" x14ac:dyDescent="0.3">
      <c r="B74" s="128" t="s">
        <v>22</v>
      </c>
      <c r="C74" s="17"/>
      <c r="D74" s="17"/>
      <c r="E74" s="17"/>
      <c r="F74" s="4"/>
      <c r="H74" s="31"/>
    </row>
    <row r="75" spans="1:8" x14ac:dyDescent="0.3">
      <c r="B75" s="129" t="s">
        <v>25</v>
      </c>
      <c r="C75" s="14">
        <f ca="1">C64+C71</f>
        <v>0</v>
      </c>
      <c r="D75" s="14">
        <f ca="1">Finanzplan!E75</f>
        <v>0</v>
      </c>
      <c r="E75" s="14">
        <f ca="1">E64+E71</f>
        <v>0</v>
      </c>
      <c r="F75" s="21" t="str">
        <f ca="1">IF(OR(D75=0,E75=0),"-",E75/D75*100-100)</f>
        <v>-</v>
      </c>
      <c r="G75" s="15"/>
      <c r="H75" s="31"/>
    </row>
    <row r="76" spans="1:8" x14ac:dyDescent="0.3">
      <c r="B76" s="129" t="s">
        <v>23</v>
      </c>
      <c r="C76" s="14">
        <f>C65+C69</f>
        <v>0</v>
      </c>
      <c r="D76" s="14">
        <f>Finanzplan!E76</f>
        <v>0</v>
      </c>
      <c r="E76" s="14">
        <f>E65+E69</f>
        <v>0</v>
      </c>
      <c r="F76" s="21" t="str">
        <f>IF(OR(D76=0,E76=0),"-",E76/D76*100-100)</f>
        <v>-</v>
      </c>
      <c r="G76" s="15"/>
      <c r="H76" s="31"/>
    </row>
    <row r="77" spans="1:8" x14ac:dyDescent="0.3">
      <c r="B77" s="129" t="s">
        <v>24</v>
      </c>
      <c r="C77" s="14" t="str">
        <f ca="1">IF(C75,C76*100/C75,"")</f>
        <v/>
      </c>
      <c r="D77" s="14" t="str">
        <f ca="1">Finanzplan!E77</f>
        <v/>
      </c>
      <c r="E77" s="14" t="str">
        <f ca="1">IF(E75,E76*100/E75,"")</f>
        <v/>
      </c>
      <c r="F77" s="21"/>
      <c r="G77" s="15"/>
      <c r="H77" s="31"/>
    </row>
    <row r="78" spans="1:8" x14ac:dyDescent="0.3">
      <c r="C78" s="17"/>
      <c r="D78" s="17"/>
      <c r="E78" s="17"/>
      <c r="F78" s="18"/>
      <c r="H78" s="31"/>
    </row>
    <row r="79" spans="1:8" x14ac:dyDescent="0.3">
      <c r="C79" s="17"/>
      <c r="D79" s="17"/>
      <c r="E79" s="17"/>
      <c r="F79" s="18"/>
      <c r="H79" s="31"/>
    </row>
    <row r="80" spans="1:8" x14ac:dyDescent="0.3">
      <c r="B80" s="128" t="s">
        <v>74</v>
      </c>
      <c r="C80" s="17"/>
      <c r="D80" s="17"/>
      <c r="E80" s="17"/>
      <c r="F80" s="18"/>
      <c r="H80" s="31"/>
    </row>
    <row r="81" spans="1:8" ht="28" x14ac:dyDescent="0.3">
      <c r="A81" s="206" t="s">
        <v>34</v>
      </c>
      <c r="B81" s="124" t="s">
        <v>28</v>
      </c>
      <c r="C81" s="20"/>
      <c r="D81" s="20">
        <f>Finanzplan!E81</f>
        <v>0</v>
      </c>
      <c r="E81" s="20"/>
      <c r="F81" s="22" t="str">
        <f t="shared" ref="F81:F90" si="4">IF(OR(D81=0,E81=0),"-",E81/D81*100-100)</f>
        <v>-</v>
      </c>
      <c r="G81" s="13"/>
      <c r="H81" s="31" t="str">
        <f>IF(ISBLANK(E81),"",IF(AND(OR(F81&gt;=10,F81&lt;=-10),OR((D81-E81)&gt;=1000,(D81-E81)&lt;=-1000)),IF(ISBLANK(G81),'|'!B$56,""),""))</f>
        <v/>
      </c>
    </row>
    <row r="82" spans="1:8" x14ac:dyDescent="0.3">
      <c r="A82" s="207"/>
      <c r="B82" s="124" t="s">
        <v>26</v>
      </c>
      <c r="C82" s="20"/>
      <c r="D82" s="20">
        <f>Finanzplan!E82</f>
        <v>0</v>
      </c>
      <c r="E82" s="20"/>
      <c r="F82" s="22" t="str">
        <f t="shared" si="4"/>
        <v>-</v>
      </c>
      <c r="G82" s="13"/>
      <c r="H82" s="31" t="str">
        <f>IF(ISBLANK(E82),"",IF(AND(OR(F82&gt;=10,F82&lt;=-10),OR((D82-E82)&gt;=1000,(D82-E82)&lt;=-1000)),IF(ISBLANK(G82),'|'!B$56,""),""))</f>
        <v/>
      </c>
    </row>
    <row r="83" spans="1:8" x14ac:dyDescent="0.3">
      <c r="A83" s="207"/>
      <c r="B83" s="124" t="s">
        <v>27</v>
      </c>
      <c r="C83" s="20"/>
      <c r="D83" s="20">
        <f>Finanzplan!E83</f>
        <v>0</v>
      </c>
      <c r="E83" s="20"/>
      <c r="F83" s="22" t="str">
        <f t="shared" si="4"/>
        <v>-</v>
      </c>
      <c r="G83" s="13"/>
      <c r="H83" s="31" t="str">
        <f>IF(ISBLANK(E83),"",IF(AND(OR(F83&gt;=10,F83&lt;=-10),OR((D83-E83)&gt;=1000,(D83-E83)&lt;=-1000)),IF(ISBLANK(G83),'|'!B$56,""),""))</f>
        <v/>
      </c>
    </row>
    <row r="84" spans="1:8" x14ac:dyDescent="0.3">
      <c r="A84" s="207"/>
      <c r="B84" s="124" t="s">
        <v>128</v>
      </c>
      <c r="C84" s="20"/>
      <c r="D84" s="20">
        <f>Finanzplan!E84</f>
        <v>0</v>
      </c>
      <c r="E84" s="20"/>
      <c r="F84" s="22" t="str">
        <f t="shared" si="4"/>
        <v>-</v>
      </c>
      <c r="G84" s="13"/>
      <c r="H84" s="31" t="str">
        <f>IF(ISBLANK(E84),"",IF(AND(OR(F84&gt;=10,F84&lt;=-10),OR((D84-E84)&gt;=1000,(D84-E84)&lt;=-1000)),IF(ISBLANK(G84),'|'!B$56,""),""))</f>
        <v/>
      </c>
    </row>
    <row r="85" spans="1:8" x14ac:dyDescent="0.3">
      <c r="A85" s="207"/>
      <c r="B85" s="122">
        <f>Finanzplan!B85</f>
        <v>0</v>
      </c>
      <c r="C85" s="20"/>
      <c r="D85" s="20">
        <f>Finanzplan!E85</f>
        <v>0</v>
      </c>
      <c r="E85" s="20"/>
      <c r="F85" s="22" t="str">
        <f t="shared" si="4"/>
        <v>-</v>
      </c>
      <c r="G85" s="13"/>
      <c r="H85" s="31" t="str">
        <f>IF(ISBLANK(E85),"",IF(AND(OR(F85&gt;=10,F85&lt;=-10),OR((D85-E85)&gt;=1000,(D85-E85)&lt;=-1000)),IF(ISBLANK(G85),'|'!B$56,""),""))</f>
        <v/>
      </c>
    </row>
    <row r="86" spans="1:8" x14ac:dyDescent="0.3">
      <c r="A86" s="207"/>
      <c r="B86" s="122">
        <f>Finanzplan!B86</f>
        <v>0</v>
      </c>
      <c r="C86" s="20"/>
      <c r="D86" s="20">
        <f>Finanzplan!E86</f>
        <v>0</v>
      </c>
      <c r="E86" s="20"/>
      <c r="F86" s="22" t="str">
        <f t="shared" si="4"/>
        <v>-</v>
      </c>
      <c r="G86" s="13"/>
      <c r="H86" s="31" t="str">
        <f>IF(ISBLANK(E86),"",IF(AND(OR(F86&gt;=10,F86&lt;=-10),OR((D86-E86)&gt;=1000,(D86-E86)&lt;=-1000)),IF(ISBLANK(G86),'|'!B$56,""),""))</f>
        <v/>
      </c>
    </row>
    <row r="87" spans="1:8" x14ac:dyDescent="0.3">
      <c r="A87" s="207"/>
      <c r="B87" s="122">
        <f>Finanzplan!B88</f>
        <v>0</v>
      </c>
      <c r="C87" s="20"/>
      <c r="D87" s="20">
        <f>Finanzplan!E88</f>
        <v>0</v>
      </c>
      <c r="E87" s="20"/>
      <c r="F87" s="22" t="str">
        <f t="shared" si="4"/>
        <v>-</v>
      </c>
      <c r="G87" s="13"/>
      <c r="H87" s="31" t="str">
        <f>IF(ISBLANK(E87),"",IF(AND(OR(F87&gt;=10,F87&lt;=-10),OR((D87-E87)&gt;=1000,(D87-E87)&lt;=-1000)),IF(ISBLANK(G87),'|'!B$56,""),""))</f>
        <v/>
      </c>
    </row>
    <row r="88" spans="1:8" x14ac:dyDescent="0.3">
      <c r="A88" s="207"/>
      <c r="B88" s="122">
        <f>Finanzplan!B89</f>
        <v>0</v>
      </c>
      <c r="C88" s="20"/>
      <c r="D88" s="20">
        <f>Finanzplan!E89</f>
        <v>0</v>
      </c>
      <c r="E88" s="20"/>
      <c r="F88" s="22" t="str">
        <f t="shared" ref="F88" si="5">IF(OR(D88=0,E88=0),"-",E88/D88*100-100)</f>
        <v>-</v>
      </c>
      <c r="G88" s="13"/>
      <c r="H88" s="31" t="str">
        <f>IF(ISBLANK(E88),"",IF(AND(OR(F88&gt;=10,F88&lt;=-10),OR((D88-E88)&gt;=1000,(D88-E88)&lt;=-1000)),IF(ISBLANK(G88),'|'!B$56,""),""))</f>
        <v/>
      </c>
    </row>
    <row r="89" spans="1:8" x14ac:dyDescent="0.3">
      <c r="A89" s="207"/>
      <c r="B89" s="122">
        <f>Finanzplan!B89</f>
        <v>0</v>
      </c>
      <c r="C89" s="20"/>
      <c r="D89" s="20">
        <f>Finanzplan!E89</f>
        <v>0</v>
      </c>
      <c r="E89" s="20"/>
      <c r="F89" s="22" t="str">
        <f t="shared" si="4"/>
        <v>-</v>
      </c>
      <c r="G89" s="13"/>
      <c r="H89" s="31" t="str">
        <f>IF(ISBLANK(E89),"",IF(AND(OR(F89&gt;=10,F89&lt;=-10),OR((D89-E89)&gt;=1000,(D89-E89)&lt;=-1000)),IF(ISBLANK(G89),'|'!B$56,""),""))</f>
        <v/>
      </c>
    </row>
    <row r="90" spans="1:8" x14ac:dyDescent="0.3">
      <c r="A90" s="208"/>
      <c r="B90" s="130" t="s">
        <v>25</v>
      </c>
      <c r="C90" s="23">
        <f ca="1">SUM(C81:OFFSET(C90,-1,0))</f>
        <v>0</v>
      </c>
      <c r="D90" s="23">
        <f ca="1">SUM(D81:OFFSET(D90,-1,0))</f>
        <v>0</v>
      </c>
      <c r="E90" s="23">
        <f ca="1">SUM(E81:OFFSET(E90,-1,0))</f>
        <v>0</v>
      </c>
      <c r="F90" s="22" t="str">
        <f t="shared" ca="1" si="4"/>
        <v>-</v>
      </c>
      <c r="G90" s="15"/>
      <c r="H90" s="31"/>
    </row>
    <row r="91" spans="1:8" x14ac:dyDescent="0.3">
      <c r="C91" s="17"/>
      <c r="D91" s="17"/>
      <c r="E91" s="17"/>
      <c r="F91" s="24"/>
      <c r="H91" s="31"/>
    </row>
    <row r="92" spans="1:8" x14ac:dyDescent="0.3">
      <c r="B92" s="128" t="s">
        <v>76</v>
      </c>
      <c r="C92" s="17"/>
      <c r="D92" s="17"/>
      <c r="E92" s="17"/>
      <c r="F92" s="24"/>
      <c r="H92" s="31"/>
    </row>
    <row r="93" spans="1:8" x14ac:dyDescent="0.3">
      <c r="A93" s="202" t="s">
        <v>34</v>
      </c>
      <c r="B93" s="124" t="str">
        <f>Finanzplan!B93</f>
        <v>EU</v>
      </c>
      <c r="C93" s="20"/>
      <c r="D93" s="20">
        <f>Finanzplan!E93</f>
        <v>0</v>
      </c>
      <c r="E93" s="20"/>
      <c r="F93" s="26" t="str">
        <f>IF(OR(D93=0,E93=0),"-",E93/D93*100-100)</f>
        <v>-</v>
      </c>
      <c r="G93" s="13"/>
      <c r="H93" s="31" t="str">
        <f>IF(ISBLANK(E93),"",IF(AND(OR(F93&gt;=10,F93&lt;=-10),OR((D93-E93)&gt;=1000,(D93-E93)&lt;=-1000)),IF(ISBLANK(G93),'|'!B$56,""),""))</f>
        <v/>
      </c>
    </row>
    <row r="94" spans="1:8" ht="28" x14ac:dyDescent="0.3">
      <c r="A94" s="202"/>
      <c r="B94" s="124" t="str">
        <f>Finanzplan!B94</f>
        <v>Bundesministerium, bitte jedes Ministerium einzeln anführen</v>
      </c>
      <c r="C94" s="20"/>
      <c r="D94" s="20">
        <f>Finanzplan!E94</f>
        <v>0</v>
      </c>
      <c r="E94" s="20"/>
      <c r="F94" s="26" t="str">
        <f t="shared" ref="F94:F98" si="6">IF(OR(D94=0,E94=0),"-",E94/D94*100-100)</f>
        <v>-</v>
      </c>
      <c r="G94" s="13"/>
      <c r="H94" s="31" t="str">
        <f>IF(ISBLANK(E94),"",IF(AND(OR(F94&gt;=10,F94&lt;=-10),OR((D94-E94)&gt;=1000,(D94-E94)&lt;=-1000)),IF(ISBLANK(G94),'|'!B$56,""),""))</f>
        <v/>
      </c>
    </row>
    <row r="95" spans="1:8" ht="28" x14ac:dyDescent="0.3">
      <c r="A95" s="202"/>
      <c r="B95" s="124" t="str">
        <f>Finanzplan!B95</f>
        <v>Stadt Wien (OHNE MA 13); bitte jede Magistratsabteilung einzeln anführen</v>
      </c>
      <c r="C95" s="20"/>
      <c r="D95" s="20">
        <f>Finanzplan!E95</f>
        <v>0</v>
      </c>
      <c r="E95" s="20"/>
      <c r="F95" s="26" t="str">
        <f t="shared" si="6"/>
        <v>-</v>
      </c>
      <c r="G95" s="13"/>
      <c r="H95" s="31" t="str">
        <f>IF(ISBLANK(E95),"",IF(AND(OR(F95&gt;=10,F95&lt;=-10),OR((D95-E95)&gt;=1000,(D95-E95)&lt;=-1000)),IF(ISBLANK(G95),'|'!B$56,""),""))</f>
        <v/>
      </c>
    </row>
    <row r="96" spans="1:8" x14ac:dyDescent="0.3">
      <c r="A96" s="202"/>
      <c r="B96" s="124" t="str">
        <f>Finanzplan!B96</f>
        <v>Bezirk, bitte den jeweiligen Bezirk anführen</v>
      </c>
      <c r="C96" s="20"/>
      <c r="D96" s="20">
        <f>Finanzplan!E96</f>
        <v>0</v>
      </c>
      <c r="E96" s="20"/>
      <c r="F96" s="26" t="str">
        <f t="shared" si="6"/>
        <v>-</v>
      </c>
      <c r="G96" s="13"/>
      <c r="H96" s="31" t="str">
        <f>IF(ISBLANK(E96),"",IF(AND(OR(F96&gt;=10,F96&lt;=-10),OR((D96-E96)&gt;=1000,(D96-E96)&lt;=-1000)),IF(ISBLANK(G96),'|'!B$56,""),""))</f>
        <v/>
      </c>
    </row>
    <row r="97" spans="1:8" x14ac:dyDescent="0.3">
      <c r="A97" s="202"/>
      <c r="B97" s="124" t="str">
        <f>Finanzplan!B97</f>
        <v>Sozialpartner</v>
      </c>
      <c r="C97" s="20"/>
      <c r="D97" s="20">
        <f>Finanzplan!E97</f>
        <v>0</v>
      </c>
      <c r="E97" s="20"/>
      <c r="F97" s="26" t="str">
        <f t="shared" si="6"/>
        <v>-</v>
      </c>
      <c r="G97" s="13"/>
      <c r="H97" s="31" t="str">
        <f>IF(ISBLANK(E97),"",IF(AND(OR(F97&gt;=10,F97&lt;=-10),OR((D97-E97)&gt;=1000,(D97-E97)&lt;=-1000)),IF(ISBLANK(G97),'|'!B$56,""),""))</f>
        <v/>
      </c>
    </row>
    <row r="98" spans="1:8" x14ac:dyDescent="0.3">
      <c r="A98" s="202"/>
      <c r="B98" s="124" t="str">
        <f>Finanzplan!B98</f>
        <v>Sonstige</v>
      </c>
      <c r="C98" s="20"/>
      <c r="D98" s="20">
        <f>Finanzplan!E98</f>
        <v>0</v>
      </c>
      <c r="E98" s="20"/>
      <c r="F98" s="26" t="str">
        <f t="shared" si="6"/>
        <v>-</v>
      </c>
      <c r="G98" s="13"/>
      <c r="H98" s="31" t="str">
        <f>IF(ISBLANK(E98),"",IF(AND(OR(F98&gt;=10,F98&lt;=-10),OR((D98-E98)&gt;=1000,(D98-E98)&lt;=-1000)),IF(ISBLANK(G98),'|'!B$56,""),""))</f>
        <v/>
      </c>
    </row>
    <row r="99" spans="1:8" x14ac:dyDescent="0.3">
      <c r="A99" s="202"/>
      <c r="B99" s="124">
        <f>Finanzplan!B99</f>
        <v>0</v>
      </c>
      <c r="C99" s="20"/>
      <c r="D99" s="20">
        <f>Finanzplan!E99</f>
        <v>0</v>
      </c>
      <c r="E99" s="20"/>
      <c r="F99" s="26" t="str">
        <f t="shared" ref="F99:F107" si="7">IF(OR(D99=0,E99=0),"-",E99/D99*100-100)</f>
        <v>-</v>
      </c>
      <c r="G99" s="13"/>
      <c r="H99" s="31" t="str">
        <f>IF(ISBLANK(E99),"",IF(AND(OR(F99&gt;=10,F99&lt;=-10),OR((D99-E99)&gt;=1000,(D99-E99)&lt;=-1000)),IF(ISBLANK(G99),'|'!B$56,""),""))</f>
        <v/>
      </c>
    </row>
    <row r="100" spans="1:8" x14ac:dyDescent="0.3">
      <c r="A100" s="202"/>
      <c r="B100" s="124">
        <f>Finanzplan!B100</f>
        <v>0</v>
      </c>
      <c r="C100" s="20"/>
      <c r="D100" s="20">
        <f>Finanzplan!E100</f>
        <v>0</v>
      </c>
      <c r="E100" s="20"/>
      <c r="F100" s="26" t="str">
        <f t="shared" si="7"/>
        <v>-</v>
      </c>
      <c r="G100" s="13"/>
      <c r="H100" s="31" t="str">
        <f>IF(ISBLANK(E100),"",IF(AND(OR(F100&gt;=10,F100&lt;=-10),OR((D100-E100)&gt;=1000,(D100-E100)&lt;=-1000)),IF(ISBLANK(G100),'|'!B$56,""),""))</f>
        <v/>
      </c>
    </row>
    <row r="101" spans="1:8" x14ac:dyDescent="0.3">
      <c r="A101" s="202"/>
      <c r="B101" s="124">
        <f>Finanzplan!B101</f>
        <v>0</v>
      </c>
      <c r="C101" s="20"/>
      <c r="D101" s="20">
        <f>Finanzplan!E101</f>
        <v>0</v>
      </c>
      <c r="E101" s="20"/>
      <c r="F101" s="26" t="str">
        <f t="shared" si="7"/>
        <v>-</v>
      </c>
      <c r="G101" s="13"/>
      <c r="H101" s="31" t="str">
        <f>IF(ISBLANK(E101),"",IF(AND(OR(F101&gt;=10,F101&lt;=-10),OR((D101-E101)&gt;=1000,(D101-E101)&lt;=-1000)),IF(ISBLANK(G101),'|'!B$56,""),""))</f>
        <v/>
      </c>
    </row>
    <row r="102" spans="1:8" x14ac:dyDescent="0.3">
      <c r="A102" s="202"/>
      <c r="B102" s="124">
        <f>Finanzplan!B102</f>
        <v>0</v>
      </c>
      <c r="C102" s="20"/>
      <c r="D102" s="20">
        <f>Finanzplan!E102</f>
        <v>0</v>
      </c>
      <c r="E102" s="20"/>
      <c r="F102" s="26" t="str">
        <f t="shared" ref="F102:F104" si="8">IF(OR(D102=0,E102=0),"-",E102/D102*100-100)</f>
        <v>-</v>
      </c>
      <c r="G102" s="13"/>
      <c r="H102" s="31" t="str">
        <f>IF(ISBLANK(E102),"",IF(AND(OR(F102&gt;=10,F102&lt;=-10),OR((D102-E102)&gt;=1000,(D102-E102)&lt;=-1000)),IF(ISBLANK(G102),'|'!B$56,""),""))</f>
        <v/>
      </c>
    </row>
    <row r="103" spans="1:8" x14ac:dyDescent="0.3">
      <c r="A103" s="202"/>
      <c r="B103" s="124">
        <f>Finanzplan!B103</f>
        <v>0</v>
      </c>
      <c r="C103" s="20"/>
      <c r="D103" s="20">
        <f>Finanzplan!E103</f>
        <v>0</v>
      </c>
      <c r="E103" s="20"/>
      <c r="F103" s="26" t="str">
        <f t="shared" si="8"/>
        <v>-</v>
      </c>
      <c r="G103" s="13"/>
      <c r="H103" s="31" t="str">
        <f>IF(ISBLANK(E103),"",IF(AND(OR(F103&gt;=10,F103&lt;=-10),OR((D103-E103)&gt;=1000,(D103-E103)&lt;=-1000)),IF(ISBLANK(G103),'|'!B$56,""),""))</f>
        <v/>
      </c>
    </row>
    <row r="104" spans="1:8" x14ac:dyDescent="0.3">
      <c r="A104" s="202"/>
      <c r="B104" s="124">
        <f>Finanzplan!B104</f>
        <v>0</v>
      </c>
      <c r="C104" s="20"/>
      <c r="D104" s="20">
        <f>Finanzplan!E104</f>
        <v>0</v>
      </c>
      <c r="E104" s="20"/>
      <c r="F104" s="26" t="str">
        <f t="shared" si="8"/>
        <v>-</v>
      </c>
      <c r="G104" s="13"/>
      <c r="H104" s="31" t="str">
        <f>IF(ISBLANK(E104),"",IF(AND(OR(F104&gt;=10,F104&lt;=-10),OR((D104-E104)&gt;=1000,(D104-E104)&lt;=-1000)),IF(ISBLANK(G104),'|'!B$56,""),""))</f>
        <v/>
      </c>
    </row>
    <row r="105" spans="1:8" x14ac:dyDescent="0.3">
      <c r="A105" s="202"/>
      <c r="B105" s="124">
        <f>Finanzplan!B105</f>
        <v>0</v>
      </c>
      <c r="C105" s="20"/>
      <c r="D105" s="20">
        <f>Finanzplan!E105</f>
        <v>0</v>
      </c>
      <c r="E105" s="20"/>
      <c r="F105" s="26" t="str">
        <f t="shared" si="7"/>
        <v>-</v>
      </c>
      <c r="G105" s="13"/>
      <c r="H105" s="31" t="str">
        <f>IF(ISBLANK(E105),"",IF(AND(OR(F105&gt;=10,F105&lt;=-10),OR((D105-E105)&gt;=1000,(D105-E105)&lt;=-1000)),IF(ISBLANK(G105),'|'!B$56,""),""))</f>
        <v/>
      </c>
    </row>
    <row r="106" spans="1:8" x14ac:dyDescent="0.3">
      <c r="A106" s="202"/>
      <c r="B106" s="124">
        <f>Finanzplan!B106</f>
        <v>0</v>
      </c>
      <c r="C106" s="20"/>
      <c r="D106" s="20">
        <f>Finanzplan!E106</f>
        <v>0</v>
      </c>
      <c r="E106" s="20"/>
      <c r="F106" s="26" t="str">
        <f t="shared" si="7"/>
        <v>-</v>
      </c>
      <c r="G106" s="13"/>
      <c r="H106" s="31" t="str">
        <f>IF(ISBLANK(E106),"",IF(AND(OR(F106&gt;=10,F106&lt;=-10),OR((D106-E106)&gt;=1000,(D106-E106)&lt;=-1000)),IF(ISBLANK(G106),'|'!B$56,""),""))</f>
        <v/>
      </c>
    </row>
    <row r="107" spans="1:8" x14ac:dyDescent="0.3">
      <c r="A107" s="202"/>
      <c r="B107" s="124" t="str">
        <f>Finanzplan!B107</f>
        <v>Förderung MA 13, nur bei IST-Zahlen</v>
      </c>
      <c r="C107" s="20"/>
      <c r="D107" s="20">
        <f>Finanzplan!E107</f>
        <v>0</v>
      </c>
      <c r="E107" s="20"/>
      <c r="F107" s="26" t="str">
        <f t="shared" si="7"/>
        <v>-</v>
      </c>
      <c r="G107" s="13"/>
      <c r="H107" s="31" t="str">
        <f>IF(ISBLANK(E107),"",IF(AND(OR(F107&gt;=10,F107&lt;=-10),OR((D107-E107)&gt;=1000,(D107-E107)&lt;=-1000)),IF(ISBLANK(G107),'|'!B$56,""),""))</f>
        <v/>
      </c>
    </row>
    <row r="108" spans="1:8" x14ac:dyDescent="0.3">
      <c r="A108" s="202"/>
      <c r="B108" s="130" t="s">
        <v>25</v>
      </c>
      <c r="C108" s="23">
        <f ca="1">SUM(C93:OFFSET(C108,-1,0))</f>
        <v>0</v>
      </c>
      <c r="D108" s="23">
        <f ca="1">SUM(D93:OFFSET(D108,-1,0))</f>
        <v>0</v>
      </c>
      <c r="E108" s="23">
        <f ca="1">SUM(E93:OFFSET(E108,-1,0))</f>
        <v>0</v>
      </c>
      <c r="F108" s="26" t="str">
        <f ca="1">IF(OR(D108=0,E108=0),"-",E108/D108*100-100)</f>
        <v>-</v>
      </c>
      <c r="G108" s="15"/>
      <c r="H108" s="31"/>
    </row>
    <row r="109" spans="1:8" x14ac:dyDescent="0.3">
      <c r="C109" s="17"/>
      <c r="D109" s="17"/>
      <c r="E109" s="17"/>
      <c r="F109" s="24"/>
      <c r="H109" s="31"/>
    </row>
    <row r="110" spans="1:8" x14ac:dyDescent="0.3">
      <c r="B110" s="128" t="s">
        <v>35</v>
      </c>
      <c r="C110" s="17"/>
      <c r="D110" s="17"/>
      <c r="E110" s="17"/>
      <c r="F110" s="24"/>
      <c r="H110" s="31"/>
    </row>
    <row r="111" spans="1:8" x14ac:dyDescent="0.3">
      <c r="B111" s="130" t="s">
        <v>25</v>
      </c>
      <c r="C111" s="23">
        <f ca="1">C90+C108</f>
        <v>0</v>
      </c>
      <c r="D111" s="23">
        <f ca="1">D90+D108</f>
        <v>0</v>
      </c>
      <c r="E111" s="23">
        <f ca="1">E90+E108</f>
        <v>0</v>
      </c>
      <c r="F111" s="26" t="str">
        <f ca="1">IF(OR(D111=0,E111=0),"-",E111/D111*100-100)</f>
        <v>-</v>
      </c>
      <c r="G111" s="15"/>
      <c r="H111" s="31"/>
    </row>
    <row r="112" spans="1:8" x14ac:dyDescent="0.3">
      <c r="C112" s="17"/>
      <c r="D112" s="17"/>
      <c r="E112" s="17"/>
      <c r="F112" s="24"/>
      <c r="H112" s="31"/>
    </row>
    <row r="113" spans="2:8" ht="28" x14ac:dyDescent="0.3">
      <c r="B113" s="126" t="s">
        <v>90</v>
      </c>
      <c r="C113" s="28">
        <f ca="1">C111-C75</f>
        <v>0</v>
      </c>
      <c r="D113" s="28">
        <f ca="1">D111-D75</f>
        <v>0</v>
      </c>
      <c r="E113" s="28">
        <f ca="1">E111-E75</f>
        <v>0</v>
      </c>
      <c r="F113" s="35" t="str">
        <f ca="1">IF(OR(D113=0,E113=0),"-",E113/D113*100-100)</f>
        <v>-</v>
      </c>
      <c r="G113" s="175"/>
      <c r="H113" s="31"/>
    </row>
  </sheetData>
  <sheetProtection algorithmName="SHA-512" hashValue="+qMen268WsZgGTACkgzWBx0OK3VtegccxFaOfu/ObIV/ac2+MZUgWWPTkBoAvZAC/bzvsqSU3GOPx1xUTGCcTA==" saltValue="k3KcRaHrg21TMb0VaElzkA==" spinCount="100000" sheet="1" objects="1" scenarios="1"/>
  <mergeCells count="13">
    <mergeCell ref="A69:A72"/>
    <mergeCell ref="A81:A90"/>
    <mergeCell ref="A4:B4"/>
    <mergeCell ref="A93:A108"/>
    <mergeCell ref="A1:B1"/>
    <mergeCell ref="A5:B5"/>
    <mergeCell ref="C5:G5"/>
    <mergeCell ref="A9:A66"/>
    <mergeCell ref="C1:G1"/>
    <mergeCell ref="A2:B2"/>
    <mergeCell ref="C2:G2"/>
    <mergeCell ref="A3:B3"/>
    <mergeCell ref="C3:G3"/>
  </mergeCells>
  <conditionalFormatting sqref="C65 E65">
    <cfRule type="containsBlanks" dxfId="0" priority="1">
      <formula>LEN(TRIM(C65))=0</formula>
    </cfRule>
  </conditionalFormatting>
  <dataValidations count="1">
    <dataValidation allowBlank="1" showInputMessage="1" showErrorMessage="1" promptTitle="Bitte Befüllen!" prompt="Bitte Befüllen!" sqref="C65 E65" xr:uid="{387CA282-23E7-4A8D-A09F-8AF762E24503}"/>
  </dataValidations>
  <pageMargins left="0.31496062992125984" right="0.31496062992125984" top="0.59055118110236227" bottom="0.59055118110236227" header="0.31496062992125984" footer="0.31496062992125984"/>
  <pageSetup paperSize="9" scale="70" fitToHeight="3" orientation="landscape" r:id="rId1"/>
  <headerFooter>
    <oddHeader>&amp;L&amp;A / &amp;D</oddHeader>
    <oddFooter>&amp;R&amp;P</oddFooter>
  </headerFooter>
  <rowBreaks count="1" manualBreakCount="1">
    <brk id="6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theme="8" tint="0.39997558519241921"/>
    <pageSetUpPr fitToPage="1"/>
  </sheetPr>
  <dimension ref="A1:K64"/>
  <sheetViews>
    <sheetView zoomScale="70" zoomScaleNormal="70" workbookViewId="0">
      <selection activeCell="Q44" sqref="Q44"/>
    </sheetView>
  </sheetViews>
  <sheetFormatPr baseColWidth="10" defaultColWidth="11.453125" defaultRowHeight="14" x14ac:dyDescent="0.3"/>
  <cols>
    <col min="1" max="1" width="13" style="4" customWidth="1"/>
    <col min="2" max="2" width="37.1796875" style="10" customWidth="1"/>
    <col min="3" max="3" width="60" style="10" customWidth="1"/>
    <col min="4" max="4" width="28.1796875" style="4" customWidth="1"/>
    <col min="5" max="5" width="9" style="114" customWidth="1"/>
    <col min="6" max="6" width="20.54296875" style="114" customWidth="1"/>
    <col min="7" max="7" width="26.54296875" style="4" customWidth="1"/>
    <col min="8" max="8" width="21.453125" style="4" bestFit="1" customWidth="1"/>
    <col min="9" max="9" width="11.453125" style="4"/>
    <col min="10" max="10" width="15.81640625" style="4" customWidth="1"/>
    <col min="11" max="11" width="13.81640625" style="4" bestFit="1" customWidth="1"/>
    <col min="12" max="16384" width="11.453125" style="4"/>
  </cols>
  <sheetData>
    <row r="1" spans="1:11" ht="14.5" thickBot="1" x14ac:dyDescent="0.35"/>
    <row r="2" spans="1:11" ht="14.5" thickBot="1" x14ac:dyDescent="0.35">
      <c r="H2" s="220" t="str">
        <f>Finanzbericht!$C$5 &amp; " (Plan)"</f>
        <v>2026 (Plan)</v>
      </c>
      <c r="I2" s="231"/>
      <c r="J2" s="222" t="str">
        <f>"Vergleich Plan/Ist " &amp;Finanzbericht!$C$5</f>
        <v>Vergleich Plan/Ist 2026</v>
      </c>
      <c r="K2" s="223"/>
    </row>
    <row r="3" spans="1:11" s="10" customFormat="1" ht="44.25" customHeight="1" thickBot="1" x14ac:dyDescent="0.35">
      <c r="B3" s="106" t="s">
        <v>137</v>
      </c>
      <c r="C3" s="39" t="s">
        <v>141</v>
      </c>
      <c r="D3" s="172" t="s">
        <v>18</v>
      </c>
      <c r="E3" s="115" t="str">
        <f>"W-ST " &amp;Finanzbericht!$C$5&amp; " (Ist)"</f>
        <v>W-ST 2026 (Ist)</v>
      </c>
      <c r="F3" s="117" t="s">
        <v>71</v>
      </c>
      <c r="G3" s="40" t="str">
        <f>"Lohnkosten inkl. LNK " &amp;Finanzbericht!$C$5&amp; " (Ist)"</f>
        <v>Lohnkosten inkl. LNK 2026 (Ist)</v>
      </c>
      <c r="H3" s="169" t="str">
        <f>"Lohnkosten inkl. LNK " &amp;Finanzbericht!$C$5&amp; " (Plan)"</f>
        <v>Lohnkosten inkl. LNK 2026 (Plan)</v>
      </c>
      <c r="I3" s="170" t="str">
        <f>"W-ST " &amp; Finanzbericht!$C$5 &amp; " (Plan)"</f>
        <v>W-ST 2026 (Plan)</v>
      </c>
      <c r="J3" s="43" t="s">
        <v>57</v>
      </c>
      <c r="K3" s="44" t="s">
        <v>52</v>
      </c>
    </row>
    <row r="4" spans="1:11" x14ac:dyDescent="0.3">
      <c r="A4" s="227" t="s">
        <v>16</v>
      </c>
      <c r="B4" s="150" t="str">
        <f>IF('Personalübersicht (Fp)'!B4&gt;0,'Personalübersicht (Fp)'!B4,"")</f>
        <v/>
      </c>
      <c r="C4" s="151" t="str">
        <f>IF('Personalübersicht (Fp)'!C4&gt;0,'Personalübersicht (Fp)'!C4,"")</f>
        <v/>
      </c>
      <c r="D4" s="176" t="str">
        <f>IF('Personalübersicht (Fp)'!D4&gt;0,'Personalübersicht (Fp)'!D4,"")</f>
        <v/>
      </c>
      <c r="E4" s="153"/>
      <c r="F4" s="153" t="str">
        <f>IF('Personalübersicht (Fp)'!F4&gt;0,'Personalübersicht (Fp)'!F4,"")</f>
        <v/>
      </c>
      <c r="G4" s="153"/>
      <c r="H4" s="153">
        <f>IF('Personalübersicht (Fp)'!G4&gt;0,'Personalübersicht (Fp)'!G4,0)</f>
        <v>0</v>
      </c>
      <c r="I4" s="153" t="str">
        <f>IF('Personalübersicht (Fp)'!E4&gt;0,'Personalübersicht (Fp)'!E4,"")</f>
        <v/>
      </c>
      <c r="J4" s="178">
        <f>G4-H4</f>
        <v>0</v>
      </c>
      <c r="K4" s="224"/>
    </row>
    <row r="5" spans="1:11" x14ac:dyDescent="0.3">
      <c r="A5" s="228"/>
      <c r="B5" s="135" t="str">
        <f>IF('Personalübersicht (Fp)'!B5&gt;0,'Personalübersicht (Fp)'!B5,"")</f>
        <v/>
      </c>
      <c r="C5" s="122" t="str">
        <f>IF('Personalübersicht (Fp)'!C5&gt;0,'Personalübersicht (Fp)'!C5,"")</f>
        <v/>
      </c>
      <c r="D5" s="176" t="str">
        <f>IF('Personalübersicht (Fp)'!D5&gt;0,'Personalübersicht (Fp)'!D5,"")</f>
        <v/>
      </c>
      <c r="E5" s="155"/>
      <c r="F5" s="155" t="str">
        <f>IF('Personalübersicht (Fp)'!F5&gt;0,'Personalübersicht (Fp)'!F5,"")</f>
        <v/>
      </c>
      <c r="G5" s="138"/>
      <c r="H5" s="153">
        <f>IF('Personalübersicht (Fp)'!G5&gt;0,'Personalübersicht (Fp)'!G5,0)</f>
        <v>0</v>
      </c>
      <c r="I5" s="153" t="str">
        <f>IF('Personalübersicht (Fp)'!E5&gt;0,'Personalübersicht (Fp)'!E5,"")</f>
        <v/>
      </c>
      <c r="J5" s="178">
        <f t="shared" ref="J5:J29" si="0">G5-H5</f>
        <v>0</v>
      </c>
      <c r="K5" s="225"/>
    </row>
    <row r="6" spans="1:11" x14ac:dyDescent="0.3">
      <c r="A6" s="228"/>
      <c r="B6" s="135" t="str">
        <f>IF('Personalübersicht (Fp)'!B6&gt;0,'Personalübersicht (Fp)'!B6,"")</f>
        <v/>
      </c>
      <c r="C6" s="122" t="str">
        <f>IF('Personalübersicht (Fp)'!C6&gt;0,'Personalübersicht (Fp)'!C6,"")</f>
        <v/>
      </c>
      <c r="D6" s="176" t="str">
        <f>IF('Personalübersicht (Fp)'!D6&gt;0,'Personalübersicht (Fp)'!D6,"")</f>
        <v/>
      </c>
      <c r="E6" s="155"/>
      <c r="F6" s="155" t="str">
        <f>IF('Personalübersicht (Fp)'!F6&gt;0,'Personalübersicht (Fp)'!F6,"")</f>
        <v/>
      </c>
      <c r="G6" s="138"/>
      <c r="H6" s="153">
        <f>IF('Personalübersicht (Fp)'!G6&gt;0,'Personalübersicht (Fp)'!G6,0)</f>
        <v>0</v>
      </c>
      <c r="I6" s="153" t="str">
        <f>IF('Personalübersicht (Fp)'!E6&gt;0,'Personalübersicht (Fp)'!E6,"")</f>
        <v/>
      </c>
      <c r="J6" s="178">
        <f t="shared" si="0"/>
        <v>0</v>
      </c>
      <c r="K6" s="225"/>
    </row>
    <row r="7" spans="1:11" x14ac:dyDescent="0.3">
      <c r="A7" s="228"/>
      <c r="B7" s="135" t="str">
        <f>IF('Personalübersicht (Fp)'!B7&gt;0,'Personalübersicht (Fp)'!B7,"")</f>
        <v/>
      </c>
      <c r="C7" s="122" t="str">
        <f>IF('Personalübersicht (Fp)'!C7&gt;0,'Personalübersicht (Fp)'!C7,"")</f>
        <v/>
      </c>
      <c r="D7" s="176" t="str">
        <f>IF('Personalübersicht (Fp)'!D7&gt;0,'Personalübersicht (Fp)'!D7,"")</f>
        <v/>
      </c>
      <c r="E7" s="155"/>
      <c r="F7" s="155" t="str">
        <f>IF('Personalübersicht (Fp)'!F7&gt;0,'Personalübersicht (Fp)'!F7,"")</f>
        <v/>
      </c>
      <c r="G7" s="138"/>
      <c r="H7" s="153">
        <f>IF('Personalübersicht (Fp)'!G7&gt;0,'Personalübersicht (Fp)'!G7,0)</f>
        <v>0</v>
      </c>
      <c r="I7" s="153" t="str">
        <f>IF('Personalübersicht (Fp)'!E7&gt;0,'Personalübersicht (Fp)'!E7,"")</f>
        <v/>
      </c>
      <c r="J7" s="178">
        <f t="shared" si="0"/>
        <v>0</v>
      </c>
      <c r="K7" s="225"/>
    </row>
    <row r="8" spans="1:11" x14ac:dyDescent="0.3">
      <c r="A8" s="228"/>
      <c r="B8" s="135" t="str">
        <f>IF('Personalübersicht (Fp)'!B8&gt;0,'Personalübersicht (Fp)'!B8,"")</f>
        <v/>
      </c>
      <c r="C8" s="122" t="str">
        <f>IF('Personalübersicht (Fp)'!C8&gt;0,'Personalübersicht (Fp)'!C8,"")</f>
        <v/>
      </c>
      <c r="D8" s="176" t="str">
        <f>IF('Personalübersicht (Fp)'!D8&gt;0,'Personalübersicht (Fp)'!D8,"")</f>
        <v/>
      </c>
      <c r="E8" s="155"/>
      <c r="F8" s="155" t="str">
        <f>IF('Personalübersicht (Fp)'!F8&gt;0,'Personalübersicht (Fp)'!F8,"")</f>
        <v/>
      </c>
      <c r="G8" s="138"/>
      <c r="H8" s="153">
        <f>IF('Personalübersicht (Fp)'!G8&gt;0,'Personalübersicht (Fp)'!G8,0)</f>
        <v>0</v>
      </c>
      <c r="I8" s="153" t="str">
        <f>IF('Personalübersicht (Fp)'!E8&gt;0,'Personalübersicht (Fp)'!E8,"")</f>
        <v/>
      </c>
      <c r="J8" s="178">
        <f t="shared" si="0"/>
        <v>0</v>
      </c>
      <c r="K8" s="225"/>
    </row>
    <row r="9" spans="1:11" x14ac:dyDescent="0.3">
      <c r="A9" s="228"/>
      <c r="B9" s="135" t="str">
        <f>IF('Personalübersicht (Fp)'!B9&gt;0,'Personalübersicht (Fp)'!B9,"")</f>
        <v/>
      </c>
      <c r="C9" s="122" t="str">
        <f>IF('Personalübersicht (Fp)'!C9&gt;0,'Personalübersicht (Fp)'!C9,"")</f>
        <v/>
      </c>
      <c r="D9" s="176" t="str">
        <f>IF('Personalübersicht (Fp)'!D9&gt;0,'Personalübersicht (Fp)'!D9,"")</f>
        <v/>
      </c>
      <c r="E9" s="155"/>
      <c r="F9" s="155" t="str">
        <f>IF('Personalübersicht (Fp)'!F9&gt;0,'Personalübersicht (Fp)'!F9,"")</f>
        <v/>
      </c>
      <c r="G9" s="138"/>
      <c r="H9" s="153">
        <f>IF('Personalübersicht (Fp)'!G9&gt;0,'Personalübersicht (Fp)'!G9,0)</f>
        <v>0</v>
      </c>
      <c r="I9" s="153" t="str">
        <f>IF('Personalübersicht (Fp)'!E9&gt;0,'Personalübersicht (Fp)'!E9,"")</f>
        <v/>
      </c>
      <c r="J9" s="178">
        <f t="shared" si="0"/>
        <v>0</v>
      </c>
      <c r="K9" s="225"/>
    </row>
    <row r="10" spans="1:11" x14ac:dyDescent="0.3">
      <c r="A10" s="228"/>
      <c r="B10" s="135" t="str">
        <f>IF('Personalübersicht (Fp)'!B10&gt;0,'Personalübersicht (Fp)'!B10,"")</f>
        <v/>
      </c>
      <c r="C10" s="122" t="str">
        <f>IF('Personalübersicht (Fp)'!C10&gt;0,'Personalübersicht (Fp)'!C10,"")</f>
        <v/>
      </c>
      <c r="D10" s="176" t="str">
        <f>IF('Personalübersicht (Fp)'!D10&gt;0,'Personalübersicht (Fp)'!D10,"")</f>
        <v/>
      </c>
      <c r="E10" s="155"/>
      <c r="F10" s="155" t="str">
        <f>IF('Personalübersicht (Fp)'!F10&gt;0,'Personalübersicht (Fp)'!F10,"")</f>
        <v/>
      </c>
      <c r="G10" s="138"/>
      <c r="H10" s="153">
        <f>IF('Personalübersicht (Fp)'!G10&gt;0,'Personalübersicht (Fp)'!G10,0)</f>
        <v>0</v>
      </c>
      <c r="I10" s="153" t="str">
        <f>IF('Personalübersicht (Fp)'!E10&gt;0,'Personalübersicht (Fp)'!E10,"")</f>
        <v/>
      </c>
      <c r="J10" s="178">
        <f t="shared" si="0"/>
        <v>0</v>
      </c>
      <c r="K10" s="225"/>
    </row>
    <row r="11" spans="1:11" x14ac:dyDescent="0.3">
      <c r="A11" s="228"/>
      <c r="B11" s="135" t="str">
        <f>IF('Personalübersicht (Fp)'!B11&gt;0,'Personalübersicht (Fp)'!B11,"")</f>
        <v/>
      </c>
      <c r="C11" s="122" t="str">
        <f>IF('Personalübersicht (Fp)'!C11&gt;0,'Personalübersicht (Fp)'!C11,"")</f>
        <v/>
      </c>
      <c r="D11" s="176" t="str">
        <f>IF('Personalübersicht (Fp)'!D11&gt;0,'Personalübersicht (Fp)'!D11,"")</f>
        <v/>
      </c>
      <c r="E11" s="155"/>
      <c r="F11" s="155" t="str">
        <f>IF('Personalübersicht (Fp)'!F11&gt;0,'Personalübersicht (Fp)'!F11,"")</f>
        <v/>
      </c>
      <c r="G11" s="138"/>
      <c r="H11" s="153">
        <f>IF('Personalübersicht (Fp)'!G11&gt;0,'Personalübersicht (Fp)'!G11,0)</f>
        <v>0</v>
      </c>
      <c r="I11" s="153" t="str">
        <f>IF('Personalübersicht (Fp)'!E11&gt;0,'Personalübersicht (Fp)'!E11,"")</f>
        <v/>
      </c>
      <c r="J11" s="178">
        <f t="shared" si="0"/>
        <v>0</v>
      </c>
      <c r="K11" s="225"/>
    </row>
    <row r="12" spans="1:11" x14ac:dyDescent="0.3">
      <c r="A12" s="228"/>
      <c r="B12" s="135" t="str">
        <f>IF('Personalübersicht (Fp)'!B12&gt;0,'Personalübersicht (Fp)'!B12,"")</f>
        <v/>
      </c>
      <c r="C12" s="122" t="str">
        <f>IF('Personalübersicht (Fp)'!C12&gt;0,'Personalübersicht (Fp)'!C12,"")</f>
        <v/>
      </c>
      <c r="D12" s="176" t="str">
        <f>IF('Personalübersicht (Fp)'!D12&gt;0,'Personalübersicht (Fp)'!D12,"")</f>
        <v/>
      </c>
      <c r="E12" s="155"/>
      <c r="F12" s="155" t="str">
        <f>IF('Personalübersicht (Fp)'!F12&gt;0,'Personalübersicht (Fp)'!F12,"")</f>
        <v/>
      </c>
      <c r="G12" s="138"/>
      <c r="H12" s="153">
        <f>IF('Personalübersicht (Fp)'!G12&gt;0,'Personalübersicht (Fp)'!G12,0)</f>
        <v>0</v>
      </c>
      <c r="I12" s="153" t="str">
        <f>IF('Personalübersicht (Fp)'!E12&gt;0,'Personalübersicht (Fp)'!E12,"")</f>
        <v/>
      </c>
      <c r="J12" s="178">
        <f t="shared" si="0"/>
        <v>0</v>
      </c>
      <c r="K12" s="225"/>
    </row>
    <row r="13" spans="1:11" x14ac:dyDescent="0.3">
      <c r="A13" s="228"/>
      <c r="B13" s="135" t="str">
        <f>IF('Personalübersicht (Fp)'!B13&gt;0,'Personalübersicht (Fp)'!B13,"")</f>
        <v/>
      </c>
      <c r="C13" s="122" t="str">
        <f>IF('Personalübersicht (Fp)'!C13&gt;0,'Personalübersicht (Fp)'!C13,"")</f>
        <v/>
      </c>
      <c r="D13" s="176" t="str">
        <f>IF('Personalübersicht (Fp)'!D13&gt;0,'Personalübersicht (Fp)'!D13,"")</f>
        <v/>
      </c>
      <c r="E13" s="155"/>
      <c r="F13" s="155" t="str">
        <f>IF('Personalübersicht (Fp)'!F13&gt;0,'Personalübersicht (Fp)'!F13,"")</f>
        <v/>
      </c>
      <c r="G13" s="138"/>
      <c r="H13" s="153">
        <f>IF('Personalübersicht (Fp)'!G13&gt;0,'Personalübersicht (Fp)'!G13,0)</f>
        <v>0</v>
      </c>
      <c r="I13" s="153" t="str">
        <f>IF('Personalübersicht (Fp)'!E13&gt;0,'Personalübersicht (Fp)'!E13,"")</f>
        <v/>
      </c>
      <c r="J13" s="178">
        <f t="shared" si="0"/>
        <v>0</v>
      </c>
      <c r="K13" s="225"/>
    </row>
    <row r="14" spans="1:11" x14ac:dyDescent="0.3">
      <c r="A14" s="228"/>
      <c r="B14" s="135" t="str">
        <f>IF('Personalübersicht (Fp)'!B14&gt;0,'Personalübersicht (Fp)'!B14,"")</f>
        <v/>
      </c>
      <c r="C14" s="122" t="str">
        <f>IF('Personalübersicht (Fp)'!C14&gt;0,'Personalübersicht (Fp)'!C14,"")</f>
        <v/>
      </c>
      <c r="D14" s="176" t="str">
        <f>IF('Personalübersicht (Fp)'!D14&gt;0,'Personalübersicht (Fp)'!D14,"")</f>
        <v/>
      </c>
      <c r="E14" s="155"/>
      <c r="F14" s="155" t="str">
        <f>IF('Personalübersicht (Fp)'!F14&gt;0,'Personalübersicht (Fp)'!F14,"")</f>
        <v/>
      </c>
      <c r="G14" s="138"/>
      <c r="H14" s="153">
        <f>IF('Personalübersicht (Fp)'!G14&gt;0,'Personalübersicht (Fp)'!G14,0)</f>
        <v>0</v>
      </c>
      <c r="I14" s="153" t="str">
        <f>IF('Personalübersicht (Fp)'!E14&gt;0,'Personalübersicht (Fp)'!E14,"")</f>
        <v/>
      </c>
      <c r="J14" s="178">
        <f t="shared" si="0"/>
        <v>0</v>
      </c>
      <c r="K14" s="225"/>
    </row>
    <row r="15" spans="1:11" x14ac:dyDescent="0.3">
      <c r="A15" s="228"/>
      <c r="B15" s="135" t="str">
        <f>IF('Personalübersicht (Fp)'!B15&gt;0,'Personalübersicht (Fp)'!B15,"")</f>
        <v/>
      </c>
      <c r="C15" s="122" t="str">
        <f>IF('Personalübersicht (Fp)'!C15&gt;0,'Personalübersicht (Fp)'!C15,"")</f>
        <v/>
      </c>
      <c r="D15" s="176" t="str">
        <f>IF('Personalübersicht (Fp)'!D15&gt;0,'Personalübersicht (Fp)'!D15,"")</f>
        <v/>
      </c>
      <c r="E15" s="155"/>
      <c r="F15" s="155" t="str">
        <f>IF('Personalübersicht (Fp)'!F15&gt;0,'Personalübersicht (Fp)'!F15,"")</f>
        <v/>
      </c>
      <c r="G15" s="138"/>
      <c r="H15" s="153">
        <f>IF('Personalübersicht (Fp)'!G15&gt;0,'Personalübersicht (Fp)'!G15,0)</f>
        <v>0</v>
      </c>
      <c r="I15" s="153" t="str">
        <f>IF('Personalübersicht (Fp)'!E15&gt;0,'Personalübersicht (Fp)'!E15,"")</f>
        <v/>
      </c>
      <c r="J15" s="178">
        <f t="shared" si="0"/>
        <v>0</v>
      </c>
      <c r="K15" s="225"/>
    </row>
    <row r="16" spans="1:11" x14ac:dyDescent="0.3">
      <c r="A16" s="228"/>
      <c r="B16" s="135" t="str">
        <f>IF('Personalübersicht (Fp)'!B16&gt;0,'Personalübersicht (Fp)'!B16,"")</f>
        <v/>
      </c>
      <c r="C16" s="122" t="str">
        <f>IF('Personalübersicht (Fp)'!C16&gt;0,'Personalübersicht (Fp)'!C16,"")</f>
        <v/>
      </c>
      <c r="D16" s="176" t="str">
        <f>IF('Personalübersicht (Fp)'!D16&gt;0,'Personalübersicht (Fp)'!D16,"")</f>
        <v/>
      </c>
      <c r="E16" s="155"/>
      <c r="F16" s="155" t="str">
        <f>IF('Personalübersicht (Fp)'!F16&gt;0,'Personalübersicht (Fp)'!F16,"")</f>
        <v/>
      </c>
      <c r="G16" s="138"/>
      <c r="H16" s="153">
        <f>IF('Personalübersicht (Fp)'!G16&gt;0,'Personalübersicht (Fp)'!G16,0)</f>
        <v>0</v>
      </c>
      <c r="I16" s="153" t="str">
        <f>IF('Personalübersicht (Fp)'!E16&gt;0,'Personalübersicht (Fp)'!E16,"")</f>
        <v/>
      </c>
      <c r="J16" s="178">
        <f t="shared" si="0"/>
        <v>0</v>
      </c>
      <c r="K16" s="225"/>
    </row>
    <row r="17" spans="1:11" x14ac:dyDescent="0.3">
      <c r="A17" s="228"/>
      <c r="B17" s="135" t="str">
        <f>IF('Personalübersicht (Fp)'!B17&gt;0,'Personalübersicht (Fp)'!B17,"")</f>
        <v/>
      </c>
      <c r="C17" s="122" t="str">
        <f>IF('Personalübersicht (Fp)'!C17&gt;0,'Personalübersicht (Fp)'!C17,"")</f>
        <v/>
      </c>
      <c r="D17" s="176" t="str">
        <f>IF('Personalübersicht (Fp)'!D17&gt;0,'Personalübersicht (Fp)'!D17,"")</f>
        <v/>
      </c>
      <c r="E17" s="155"/>
      <c r="F17" s="155" t="str">
        <f>IF('Personalübersicht (Fp)'!F17&gt;0,'Personalübersicht (Fp)'!F17,"")</f>
        <v/>
      </c>
      <c r="G17" s="138"/>
      <c r="H17" s="153">
        <f>IF('Personalübersicht (Fp)'!G17&gt;0,'Personalübersicht (Fp)'!G17,0)</f>
        <v>0</v>
      </c>
      <c r="I17" s="153" t="str">
        <f>IF('Personalübersicht (Fp)'!E17&gt;0,'Personalübersicht (Fp)'!E17,"")</f>
        <v/>
      </c>
      <c r="J17" s="178">
        <f t="shared" si="0"/>
        <v>0</v>
      </c>
      <c r="K17" s="225"/>
    </row>
    <row r="18" spans="1:11" x14ac:dyDescent="0.3">
      <c r="A18" s="228"/>
      <c r="B18" s="135" t="str">
        <f>IF('Personalübersicht (Fp)'!B18&gt;0,'Personalübersicht (Fp)'!B18,"")</f>
        <v/>
      </c>
      <c r="C18" s="122" t="str">
        <f>IF('Personalübersicht (Fp)'!C18&gt;0,'Personalübersicht (Fp)'!C18,"")</f>
        <v/>
      </c>
      <c r="D18" s="176" t="str">
        <f>IF('Personalübersicht (Fp)'!D18&gt;0,'Personalübersicht (Fp)'!D18,"")</f>
        <v/>
      </c>
      <c r="E18" s="155"/>
      <c r="F18" s="155" t="str">
        <f>IF('Personalübersicht (Fp)'!F18&gt;0,'Personalübersicht (Fp)'!F18,"")</f>
        <v/>
      </c>
      <c r="G18" s="138"/>
      <c r="H18" s="153">
        <f>IF('Personalübersicht (Fp)'!G18&gt;0,'Personalübersicht (Fp)'!G18,0)</f>
        <v>0</v>
      </c>
      <c r="I18" s="153" t="str">
        <f>IF('Personalübersicht (Fp)'!E18&gt;0,'Personalübersicht (Fp)'!E18,"")</f>
        <v/>
      </c>
      <c r="J18" s="178">
        <f t="shared" si="0"/>
        <v>0</v>
      </c>
      <c r="K18" s="225"/>
    </row>
    <row r="19" spans="1:11" x14ac:dyDescent="0.3">
      <c r="A19" s="228"/>
      <c r="B19" s="135" t="str">
        <f>IF('Personalübersicht (Fp)'!B19&gt;0,'Personalübersicht (Fp)'!B19,"")</f>
        <v/>
      </c>
      <c r="C19" s="122" t="str">
        <f>IF('Personalübersicht (Fp)'!C19&gt;0,'Personalübersicht (Fp)'!C19,"")</f>
        <v/>
      </c>
      <c r="D19" s="176" t="str">
        <f>IF('Personalübersicht (Fp)'!D19&gt;0,'Personalübersicht (Fp)'!D19,"")</f>
        <v/>
      </c>
      <c r="E19" s="155"/>
      <c r="F19" s="155" t="str">
        <f>IF('Personalübersicht (Fp)'!F19&gt;0,'Personalübersicht (Fp)'!F19,"")</f>
        <v/>
      </c>
      <c r="G19" s="138"/>
      <c r="H19" s="153">
        <f>IF('Personalübersicht (Fp)'!G19&gt;0,'Personalübersicht (Fp)'!G19,0)</f>
        <v>0</v>
      </c>
      <c r="I19" s="153" t="str">
        <f>IF('Personalübersicht (Fp)'!E19&gt;0,'Personalübersicht (Fp)'!E19,"")</f>
        <v/>
      </c>
      <c r="J19" s="178">
        <f t="shared" si="0"/>
        <v>0</v>
      </c>
      <c r="K19" s="225"/>
    </row>
    <row r="20" spans="1:11" x14ac:dyDescent="0.3">
      <c r="A20" s="228"/>
      <c r="B20" s="135" t="str">
        <f>IF('Personalübersicht (Fp)'!B20&gt;0,'Personalübersicht (Fp)'!B20,"")</f>
        <v/>
      </c>
      <c r="C20" s="122" t="str">
        <f>IF('Personalübersicht (Fp)'!C20&gt;0,'Personalübersicht (Fp)'!C20,"")</f>
        <v/>
      </c>
      <c r="D20" s="176" t="str">
        <f>IF('Personalübersicht (Fp)'!D20&gt;0,'Personalübersicht (Fp)'!D20,"")</f>
        <v/>
      </c>
      <c r="E20" s="155"/>
      <c r="F20" s="155" t="str">
        <f>IF('Personalübersicht (Fp)'!F20&gt;0,'Personalübersicht (Fp)'!F20,"")</f>
        <v/>
      </c>
      <c r="G20" s="138"/>
      <c r="H20" s="153">
        <f>IF('Personalübersicht (Fp)'!G20&gt;0,'Personalübersicht (Fp)'!G20,0)</f>
        <v>0</v>
      </c>
      <c r="I20" s="153" t="str">
        <f>IF('Personalübersicht (Fp)'!E20&gt;0,'Personalübersicht (Fp)'!E20,"")</f>
        <v/>
      </c>
      <c r="J20" s="178">
        <f t="shared" si="0"/>
        <v>0</v>
      </c>
      <c r="K20" s="225"/>
    </row>
    <row r="21" spans="1:11" x14ac:dyDescent="0.3">
      <c r="A21" s="228"/>
      <c r="B21" s="135" t="str">
        <f>IF('Personalübersicht (Fp)'!B21&gt;0,'Personalübersicht (Fp)'!B21,"")</f>
        <v/>
      </c>
      <c r="C21" s="122" t="str">
        <f>IF('Personalübersicht (Fp)'!C21&gt;0,'Personalübersicht (Fp)'!C21,"")</f>
        <v/>
      </c>
      <c r="D21" s="176" t="str">
        <f>IF('Personalübersicht (Fp)'!D21&gt;0,'Personalübersicht (Fp)'!D21,"")</f>
        <v/>
      </c>
      <c r="E21" s="155"/>
      <c r="F21" s="155" t="str">
        <f>IF('Personalübersicht (Fp)'!F21&gt;0,'Personalübersicht (Fp)'!F21,"")</f>
        <v/>
      </c>
      <c r="G21" s="138"/>
      <c r="H21" s="153">
        <f>IF('Personalübersicht (Fp)'!G21&gt;0,'Personalübersicht (Fp)'!G21,0)</f>
        <v>0</v>
      </c>
      <c r="I21" s="153" t="str">
        <f>IF('Personalübersicht (Fp)'!E21&gt;0,'Personalübersicht (Fp)'!E21,"")</f>
        <v/>
      </c>
      <c r="J21" s="178">
        <f t="shared" si="0"/>
        <v>0</v>
      </c>
      <c r="K21" s="225"/>
    </row>
    <row r="22" spans="1:11" x14ac:dyDescent="0.3">
      <c r="A22" s="228"/>
      <c r="B22" s="135" t="str">
        <f>IF('Personalübersicht (Fp)'!B22&gt;0,'Personalübersicht (Fp)'!B22,"")</f>
        <v/>
      </c>
      <c r="C22" s="122" t="str">
        <f>IF('Personalübersicht (Fp)'!C22&gt;0,'Personalübersicht (Fp)'!C22,"")</f>
        <v/>
      </c>
      <c r="D22" s="176" t="str">
        <f>IF('Personalübersicht (Fp)'!D22&gt;0,'Personalübersicht (Fp)'!D22,"")</f>
        <v/>
      </c>
      <c r="E22" s="155"/>
      <c r="F22" s="155" t="str">
        <f>IF('Personalübersicht (Fp)'!F22&gt;0,'Personalübersicht (Fp)'!F22,"")</f>
        <v/>
      </c>
      <c r="G22" s="138"/>
      <c r="H22" s="153">
        <f>IF('Personalübersicht (Fp)'!G22&gt;0,'Personalübersicht (Fp)'!G22,0)</f>
        <v>0</v>
      </c>
      <c r="I22" s="153" t="str">
        <f>IF('Personalübersicht (Fp)'!E22&gt;0,'Personalübersicht (Fp)'!E22,"")</f>
        <v/>
      </c>
      <c r="J22" s="178">
        <f t="shared" si="0"/>
        <v>0</v>
      </c>
      <c r="K22" s="225"/>
    </row>
    <row r="23" spans="1:11" x14ac:dyDescent="0.3">
      <c r="A23" s="228"/>
      <c r="B23" s="135" t="str">
        <f>IF('Personalübersicht (Fp)'!B23&gt;0,'Personalübersicht (Fp)'!B23,"")</f>
        <v/>
      </c>
      <c r="C23" s="122" t="str">
        <f>IF('Personalübersicht (Fp)'!C23&gt;0,'Personalübersicht (Fp)'!C23,"")</f>
        <v/>
      </c>
      <c r="D23" s="176" t="str">
        <f>IF('Personalübersicht (Fp)'!D23&gt;0,'Personalübersicht (Fp)'!D23,"")</f>
        <v/>
      </c>
      <c r="E23" s="155"/>
      <c r="F23" s="155" t="str">
        <f>IF('Personalübersicht (Fp)'!F23&gt;0,'Personalübersicht (Fp)'!F23,"")</f>
        <v/>
      </c>
      <c r="G23" s="138"/>
      <c r="H23" s="153">
        <f>IF('Personalübersicht (Fp)'!G23&gt;0,'Personalübersicht (Fp)'!G23,0)</f>
        <v>0</v>
      </c>
      <c r="I23" s="153" t="str">
        <f>IF('Personalübersicht (Fp)'!E23&gt;0,'Personalübersicht (Fp)'!E23,"")</f>
        <v/>
      </c>
      <c r="J23" s="178">
        <f t="shared" si="0"/>
        <v>0</v>
      </c>
      <c r="K23" s="225"/>
    </row>
    <row r="24" spans="1:11" x14ac:dyDescent="0.3">
      <c r="A24" s="228"/>
      <c r="B24" s="135" t="str">
        <f>IF('Personalübersicht (Fp)'!B24&gt;0,'Personalübersicht (Fp)'!B24,"")</f>
        <v/>
      </c>
      <c r="C24" s="122" t="str">
        <f>IF('Personalübersicht (Fp)'!C24&gt;0,'Personalübersicht (Fp)'!C24,"")</f>
        <v/>
      </c>
      <c r="D24" s="176" t="str">
        <f>IF('Personalübersicht (Fp)'!D24&gt;0,'Personalübersicht (Fp)'!D24,"")</f>
        <v/>
      </c>
      <c r="E24" s="155"/>
      <c r="F24" s="155" t="str">
        <f>IF('Personalübersicht (Fp)'!F24&gt;0,'Personalübersicht (Fp)'!F24,"")</f>
        <v/>
      </c>
      <c r="G24" s="138"/>
      <c r="H24" s="153">
        <f>IF('Personalübersicht (Fp)'!G24&gt;0,'Personalübersicht (Fp)'!G24,0)</f>
        <v>0</v>
      </c>
      <c r="I24" s="153" t="str">
        <f>IF('Personalübersicht (Fp)'!E24&gt;0,'Personalübersicht (Fp)'!E24,"")</f>
        <v/>
      </c>
      <c r="J24" s="178">
        <f t="shared" si="0"/>
        <v>0</v>
      </c>
      <c r="K24" s="225"/>
    </row>
    <row r="25" spans="1:11" x14ac:dyDescent="0.3">
      <c r="A25" s="228"/>
      <c r="B25" s="135" t="str">
        <f>IF('Personalübersicht (Fp)'!B25&gt;0,'Personalübersicht (Fp)'!B25,"")</f>
        <v/>
      </c>
      <c r="C25" s="122" t="str">
        <f>IF('Personalübersicht (Fp)'!C25&gt;0,'Personalübersicht (Fp)'!C25,"")</f>
        <v/>
      </c>
      <c r="D25" s="176" t="str">
        <f>IF('Personalübersicht (Fp)'!D25&gt;0,'Personalübersicht (Fp)'!D25,"")</f>
        <v/>
      </c>
      <c r="E25" s="155"/>
      <c r="F25" s="155" t="str">
        <f>IF('Personalübersicht (Fp)'!F25&gt;0,'Personalübersicht (Fp)'!F25,"")</f>
        <v/>
      </c>
      <c r="G25" s="138"/>
      <c r="H25" s="153">
        <f>IF('Personalübersicht (Fp)'!G25&gt;0,'Personalübersicht (Fp)'!G25,0)</f>
        <v>0</v>
      </c>
      <c r="I25" s="153" t="str">
        <f>IF('Personalübersicht (Fp)'!E25&gt;0,'Personalübersicht (Fp)'!E25,"")</f>
        <v/>
      </c>
      <c r="J25" s="178">
        <f t="shared" si="0"/>
        <v>0</v>
      </c>
      <c r="K25" s="225"/>
    </row>
    <row r="26" spans="1:11" x14ac:dyDescent="0.3">
      <c r="A26" s="228"/>
      <c r="B26" s="135" t="str">
        <f>IF('Personalübersicht (Fp)'!B26&gt;0,'Personalübersicht (Fp)'!B26,"")</f>
        <v/>
      </c>
      <c r="C26" s="122" t="str">
        <f>IF('Personalübersicht (Fp)'!C26&gt;0,'Personalübersicht (Fp)'!C26,"")</f>
        <v/>
      </c>
      <c r="D26" s="176" t="str">
        <f>IF('Personalübersicht (Fp)'!D26&gt;0,'Personalübersicht (Fp)'!D26,"")</f>
        <v/>
      </c>
      <c r="E26" s="155"/>
      <c r="F26" s="155" t="str">
        <f>IF('Personalübersicht (Fp)'!F26&gt;0,'Personalübersicht (Fp)'!F26,"")</f>
        <v/>
      </c>
      <c r="G26" s="138"/>
      <c r="H26" s="153">
        <f>IF('Personalübersicht (Fp)'!G26&gt;0,'Personalübersicht (Fp)'!G26,0)</f>
        <v>0</v>
      </c>
      <c r="I26" s="153" t="str">
        <f>IF('Personalübersicht (Fp)'!E26&gt;0,'Personalübersicht (Fp)'!E26,"")</f>
        <v/>
      </c>
      <c r="J26" s="178">
        <f t="shared" si="0"/>
        <v>0</v>
      </c>
      <c r="K26" s="225"/>
    </row>
    <row r="27" spans="1:11" x14ac:dyDescent="0.3">
      <c r="A27" s="228"/>
      <c r="B27" s="135" t="str">
        <f>IF('Personalübersicht (Fp)'!B27&gt;0,'Personalübersicht (Fp)'!B27,"")</f>
        <v/>
      </c>
      <c r="C27" s="122" t="str">
        <f>IF('Personalübersicht (Fp)'!C27&gt;0,'Personalübersicht (Fp)'!C27,"")</f>
        <v/>
      </c>
      <c r="D27" s="176" t="str">
        <f>IF('Personalübersicht (Fp)'!D27&gt;0,'Personalübersicht (Fp)'!D27,"")</f>
        <v/>
      </c>
      <c r="E27" s="155"/>
      <c r="F27" s="155" t="str">
        <f>IF('Personalübersicht (Fp)'!F27&gt;0,'Personalübersicht (Fp)'!F27,"")</f>
        <v/>
      </c>
      <c r="G27" s="138"/>
      <c r="H27" s="153">
        <f>IF('Personalübersicht (Fp)'!G27&gt;0,'Personalübersicht (Fp)'!G27,0)</f>
        <v>0</v>
      </c>
      <c r="I27" s="153" t="str">
        <f>IF('Personalübersicht (Fp)'!E27&gt;0,'Personalübersicht (Fp)'!E27,"")</f>
        <v/>
      </c>
      <c r="J27" s="178">
        <f t="shared" si="0"/>
        <v>0</v>
      </c>
      <c r="K27" s="225"/>
    </row>
    <row r="28" spans="1:11" x14ac:dyDescent="0.3">
      <c r="A28" s="228"/>
      <c r="B28" s="135" t="str">
        <f>IF('Personalübersicht (Fp)'!B28&gt;0,'Personalübersicht (Fp)'!B28,"")</f>
        <v/>
      </c>
      <c r="C28" s="122" t="str">
        <f>IF('Personalübersicht (Fp)'!C28&gt;0,'Personalübersicht (Fp)'!C28,"")</f>
        <v/>
      </c>
      <c r="D28" s="176" t="str">
        <f>IF('Personalübersicht (Fp)'!D28&gt;0,'Personalübersicht (Fp)'!D28,"")</f>
        <v/>
      </c>
      <c r="E28" s="155"/>
      <c r="F28" s="155" t="str">
        <f>IF('Personalübersicht (Fp)'!F28&gt;0,'Personalübersicht (Fp)'!F28,"")</f>
        <v/>
      </c>
      <c r="G28" s="138"/>
      <c r="H28" s="153">
        <f>IF('Personalübersicht (Fp)'!G28&gt;0,'Personalübersicht (Fp)'!G28,0)</f>
        <v>0</v>
      </c>
      <c r="I28" s="153" t="str">
        <f>IF('Personalübersicht (Fp)'!E28&gt;0,'Personalübersicht (Fp)'!E28,"")</f>
        <v/>
      </c>
      <c r="J28" s="178">
        <f t="shared" si="0"/>
        <v>0</v>
      </c>
      <c r="K28" s="225"/>
    </row>
    <row r="29" spans="1:11" ht="14.5" thickBot="1" x14ac:dyDescent="0.35">
      <c r="A29" s="229"/>
      <c r="B29" s="135" t="str">
        <f>IF('Personalübersicht (Fp)'!B29&gt;0,'Personalübersicht (Fp)'!B29,"")</f>
        <v/>
      </c>
      <c r="C29" s="122" t="str">
        <f>IF('Personalübersicht (Fp)'!C29&gt;0,'Personalübersicht (Fp)'!C29,"")</f>
        <v/>
      </c>
      <c r="D29" s="176" t="str">
        <f>IF('Personalübersicht (Fp)'!D29&gt;0,'Personalübersicht (Fp)'!D29,"")</f>
        <v/>
      </c>
      <c r="E29" s="155"/>
      <c r="F29" s="155" t="str">
        <f>IF('Personalübersicht (Fp)'!F29&gt;0,'Personalübersicht (Fp)'!F29,"")</f>
        <v/>
      </c>
      <c r="G29" s="163"/>
      <c r="H29" s="153">
        <f>IF('Personalübersicht (Fp)'!G29&gt;0,'Personalübersicht (Fp)'!G29,0)</f>
        <v>0</v>
      </c>
      <c r="I29" s="153" t="str">
        <f>IF('Personalübersicht (Fp)'!E29&gt;0,'Personalübersicht (Fp)'!E29,"")</f>
        <v/>
      </c>
      <c r="J29" s="178">
        <f t="shared" si="0"/>
        <v>0</v>
      </c>
      <c r="K29" s="226"/>
    </row>
    <row r="30" spans="1:11" s="8" customFormat="1" ht="14.5" thickBot="1" x14ac:dyDescent="0.35">
      <c r="A30" s="217" t="s">
        <v>20</v>
      </c>
      <c r="B30" s="209"/>
      <c r="C30" s="209"/>
      <c r="D30" s="209"/>
      <c r="E30" s="164">
        <f>SUM(E4:E29)</f>
        <v>0</v>
      </c>
      <c r="F30" s="116"/>
      <c r="G30" s="164">
        <f>SUM(G4:G29)</f>
        <v>0</v>
      </c>
      <c r="H30" s="46">
        <f>SUM(H4:H29)</f>
        <v>0</v>
      </c>
      <c r="I30" s="47">
        <f>SUM(I4:I29)</f>
        <v>0</v>
      </c>
      <c r="J30" s="112">
        <f>SUM(J4:J29)</f>
        <v>0</v>
      </c>
      <c r="K30" s="113" t="str">
        <f>IF(OR(H29=0,G29=0),"-",G29/H29*100-100)</f>
        <v>-</v>
      </c>
    </row>
    <row r="31" spans="1:11" x14ac:dyDescent="0.3">
      <c r="A31" s="209"/>
      <c r="B31" s="209"/>
      <c r="C31" s="209"/>
      <c r="D31" s="209"/>
      <c r="E31" s="116"/>
      <c r="F31" s="116"/>
      <c r="G31" s="171"/>
      <c r="H31" s="249"/>
      <c r="I31" s="249"/>
      <c r="J31" s="48"/>
      <c r="K31" s="49"/>
    </row>
    <row r="32" spans="1:11" ht="14.5" thickBot="1" x14ac:dyDescent="0.35">
      <c r="A32" s="50"/>
      <c r="B32" s="127"/>
      <c r="C32" s="127"/>
      <c r="D32" s="50"/>
      <c r="E32" s="116"/>
      <c r="F32" s="116"/>
      <c r="G32" s="51"/>
      <c r="H32" s="49"/>
      <c r="J32" s="48"/>
      <c r="K32" s="49"/>
    </row>
    <row r="33" spans="1:11" ht="14.5" thickBot="1" x14ac:dyDescent="0.35">
      <c r="H33" s="220" t="str">
        <f>Finanzbericht!$C$5 &amp; " (Plan)"</f>
        <v>2026 (Plan)</v>
      </c>
      <c r="I33" s="231"/>
      <c r="J33" s="222" t="str">
        <f>"Vergleich Plan/Ist " &amp;Finanzbericht!$C$5</f>
        <v>Vergleich Plan/Ist 2026</v>
      </c>
      <c r="K33" s="223"/>
    </row>
    <row r="34" spans="1:11" ht="43.5" customHeight="1" thickBot="1" x14ac:dyDescent="0.35">
      <c r="B34" s="106" t="s">
        <v>137</v>
      </c>
      <c r="C34" s="39" t="s">
        <v>141</v>
      </c>
      <c r="D34" s="53" t="s">
        <v>18</v>
      </c>
      <c r="E34" s="115" t="str">
        <f>"W-ST " &amp;Finanzbericht!$C$5&amp; " (Ist)"</f>
        <v>W-ST 2026 (Ist)</v>
      </c>
      <c r="F34" s="117" t="s">
        <v>71</v>
      </c>
      <c r="G34" s="40" t="str">
        <f>"Lohnkosten inkl. LNK " &amp;Finanzbericht!$C$5&amp; " (Ist)"</f>
        <v>Lohnkosten inkl. LNK 2026 (Ist)</v>
      </c>
      <c r="H34" s="169" t="str">
        <f>"Lohnkosten inkl. LNK " &amp;Finanzbericht!$C$5&amp; " (Plan)"</f>
        <v>Lohnkosten inkl. LNK 2026 (Plan)</v>
      </c>
      <c r="I34" s="42" t="str">
        <f>"W-ST " &amp; Finanzbericht!$C$5 &amp; " (Plan)"</f>
        <v>W-ST 2026 (Plan)</v>
      </c>
      <c r="J34" s="43" t="s">
        <v>57</v>
      </c>
      <c r="K34" s="54" t="s">
        <v>52</v>
      </c>
    </row>
    <row r="35" spans="1:11" ht="14.25" customHeight="1" x14ac:dyDescent="0.3">
      <c r="A35" s="227" t="s">
        <v>36</v>
      </c>
      <c r="B35" s="150" t="str">
        <f>IF('Personalübersicht (Fp)'!B35&gt;0,'Personalübersicht (Fp)'!B35,"")</f>
        <v/>
      </c>
      <c r="C35" s="151" t="str">
        <f>IF('Personalübersicht (Fp)'!C35&gt;0,'Personalübersicht (Fp)'!C35,"")</f>
        <v/>
      </c>
      <c r="D35" s="152" t="str">
        <f>IF('Personalübersicht (Fp)'!D35&gt;0,'Personalübersicht (Fp)'!D35,"")</f>
        <v/>
      </c>
      <c r="E35" s="153"/>
      <c r="F35" s="153" t="str">
        <f>IF('Personalübersicht (Fp)'!F35&gt;0,'Personalübersicht (Fp)'!F35,"")</f>
        <v/>
      </c>
      <c r="G35" s="154"/>
      <c r="H35" s="153">
        <f>IF('Personalübersicht (Fp)'!G35&gt;0,'Personalübersicht (Fp)'!G35,0)</f>
        <v>0</v>
      </c>
      <c r="I35" s="156" t="str">
        <f>IF('Personalübersicht (Fp)'!E35&gt;0,'Personalübersicht (Fp)'!E35,"")</f>
        <v/>
      </c>
      <c r="J35" s="178">
        <f>G35-H35</f>
        <v>0</v>
      </c>
      <c r="K35" s="224"/>
    </row>
    <row r="36" spans="1:11" x14ac:dyDescent="0.3">
      <c r="A36" s="228"/>
      <c r="B36" s="150" t="str">
        <f>IF('Personalübersicht (Fp)'!B36&gt;0,'Personalübersicht (Fp)'!B36,"")</f>
        <v/>
      </c>
      <c r="C36" s="151" t="str">
        <f>IF('Personalübersicht (Fp)'!C36&gt;0,'Personalübersicht (Fp)'!C36,"")</f>
        <v/>
      </c>
      <c r="D36" s="142" t="str">
        <f>IF('Personalübersicht (Fp)'!D36&gt;0,'Personalübersicht (Fp)'!D36,"")</f>
        <v/>
      </c>
      <c r="E36" s="157"/>
      <c r="F36" s="153" t="str">
        <f>IF('Personalübersicht (Fp)'!F36&gt;0,'Personalübersicht (Fp)'!F36,"")</f>
        <v/>
      </c>
      <c r="G36" s="138"/>
      <c r="H36" s="153">
        <f>IF('Personalübersicht (Fp)'!G36&gt;0,'Personalübersicht (Fp)'!G36,0)</f>
        <v>0</v>
      </c>
      <c r="I36" s="138" t="str">
        <f>IF('Personalübersicht (Fp)'!E36&gt;0,'Personalübersicht (Fp)'!E36,"")</f>
        <v/>
      </c>
      <c r="J36" s="178">
        <f t="shared" ref="J36:J62" si="1">G36-H36</f>
        <v>0</v>
      </c>
      <c r="K36" s="225"/>
    </row>
    <row r="37" spans="1:11" x14ac:dyDescent="0.3">
      <c r="A37" s="228"/>
      <c r="B37" s="150" t="str">
        <f>IF('Personalübersicht (Fp)'!B37&gt;0,'Personalübersicht (Fp)'!B37,"")</f>
        <v/>
      </c>
      <c r="C37" s="151" t="str">
        <f>IF('Personalübersicht (Fp)'!C37&gt;0,'Personalübersicht (Fp)'!C37,"")</f>
        <v/>
      </c>
      <c r="D37" s="152" t="str">
        <f>IF('Personalübersicht (Fp)'!D37&gt;0,'Personalübersicht (Fp)'!D37,"")</f>
        <v/>
      </c>
      <c r="E37" s="157"/>
      <c r="F37" s="153" t="str">
        <f>IF('Personalübersicht (Fp)'!F37&gt;0,'Personalübersicht (Fp)'!F37,"")</f>
        <v/>
      </c>
      <c r="G37" s="138"/>
      <c r="H37" s="153">
        <f>IF('Personalübersicht (Fp)'!G37&gt;0,'Personalübersicht (Fp)'!G37,0)</f>
        <v>0</v>
      </c>
      <c r="I37" s="138" t="str">
        <f>IF('Personalübersicht (Fp)'!E37&gt;0,'Personalübersicht (Fp)'!E37,"")</f>
        <v/>
      </c>
      <c r="J37" s="178">
        <f t="shared" si="1"/>
        <v>0</v>
      </c>
      <c r="K37" s="225"/>
    </row>
    <row r="38" spans="1:11" x14ac:dyDescent="0.3">
      <c r="A38" s="228"/>
      <c r="B38" s="150" t="str">
        <f>IF('Personalübersicht (Fp)'!B38&gt;0,'Personalübersicht (Fp)'!B38,"")</f>
        <v/>
      </c>
      <c r="C38" s="151" t="str">
        <f>IF('Personalübersicht (Fp)'!C38&gt;0,'Personalübersicht (Fp)'!C38,"")</f>
        <v/>
      </c>
      <c r="D38" s="152" t="str">
        <f>IF('Personalübersicht (Fp)'!D38&gt;0,'Personalübersicht (Fp)'!D38,"")</f>
        <v/>
      </c>
      <c r="E38" s="157"/>
      <c r="F38" s="153" t="str">
        <f>IF('Personalübersicht (Fp)'!F38&gt;0,'Personalübersicht (Fp)'!F38,"")</f>
        <v/>
      </c>
      <c r="G38" s="138"/>
      <c r="H38" s="153">
        <f>IF('Personalübersicht (Fp)'!G38&gt;0,'Personalübersicht (Fp)'!G38,0)</f>
        <v>0</v>
      </c>
      <c r="I38" s="138" t="str">
        <f>IF('Personalübersicht (Fp)'!E38&gt;0,'Personalübersicht (Fp)'!E38,"")</f>
        <v/>
      </c>
      <c r="J38" s="178">
        <f t="shared" si="1"/>
        <v>0</v>
      </c>
      <c r="K38" s="225"/>
    </row>
    <row r="39" spans="1:11" x14ac:dyDescent="0.3">
      <c r="A39" s="228"/>
      <c r="B39" s="150" t="str">
        <f>IF('Personalübersicht (Fp)'!B39&gt;0,'Personalübersicht (Fp)'!B39,"")</f>
        <v/>
      </c>
      <c r="C39" s="151" t="str">
        <f>IF('Personalübersicht (Fp)'!C39&gt;0,'Personalübersicht (Fp)'!C39,"")</f>
        <v/>
      </c>
      <c r="D39" s="152" t="str">
        <f>IF('Personalübersicht (Fp)'!D39&gt;0,'Personalübersicht (Fp)'!D39,"")</f>
        <v/>
      </c>
      <c r="E39" s="157"/>
      <c r="F39" s="153" t="str">
        <f>IF('Personalübersicht (Fp)'!F39&gt;0,'Personalübersicht (Fp)'!F39,"")</f>
        <v/>
      </c>
      <c r="G39" s="138"/>
      <c r="H39" s="153">
        <f>IF('Personalübersicht (Fp)'!G39&gt;0,'Personalübersicht (Fp)'!G39,0)</f>
        <v>0</v>
      </c>
      <c r="I39" s="138" t="str">
        <f>IF('Personalübersicht (Fp)'!E39&gt;0,'Personalübersicht (Fp)'!E39,"")</f>
        <v/>
      </c>
      <c r="J39" s="178">
        <f t="shared" si="1"/>
        <v>0</v>
      </c>
      <c r="K39" s="225"/>
    </row>
    <row r="40" spans="1:11" x14ac:dyDescent="0.3">
      <c r="A40" s="228"/>
      <c r="B40" s="150" t="str">
        <f>IF('Personalübersicht (Fp)'!B40&gt;0,'Personalübersicht (Fp)'!B40,"")</f>
        <v/>
      </c>
      <c r="C40" s="151" t="str">
        <f>IF('Personalübersicht (Fp)'!C40&gt;0,'Personalübersicht (Fp)'!C40,"")</f>
        <v/>
      </c>
      <c r="D40" s="152" t="str">
        <f>IF('Personalübersicht (Fp)'!D40&gt;0,'Personalübersicht (Fp)'!D40,"")</f>
        <v/>
      </c>
      <c r="E40" s="157"/>
      <c r="F40" s="153" t="str">
        <f>IF('Personalübersicht (Fp)'!F40&gt;0,'Personalübersicht (Fp)'!F40,"")</f>
        <v/>
      </c>
      <c r="G40" s="138"/>
      <c r="H40" s="153">
        <f>IF('Personalübersicht (Fp)'!G40&gt;0,'Personalübersicht (Fp)'!G40,0)</f>
        <v>0</v>
      </c>
      <c r="I40" s="138" t="str">
        <f>IF('Personalübersicht (Fp)'!E40&gt;0,'Personalübersicht (Fp)'!E40,"")</f>
        <v/>
      </c>
      <c r="J40" s="178">
        <f t="shared" si="1"/>
        <v>0</v>
      </c>
      <c r="K40" s="225"/>
    </row>
    <row r="41" spans="1:11" x14ac:dyDescent="0.3">
      <c r="A41" s="228"/>
      <c r="B41" s="150" t="str">
        <f>IF('Personalübersicht (Fp)'!B41&gt;0,'Personalübersicht (Fp)'!B41,"")</f>
        <v/>
      </c>
      <c r="C41" s="151" t="str">
        <f>IF('Personalübersicht (Fp)'!C41&gt;0,'Personalübersicht (Fp)'!C41,"")</f>
        <v/>
      </c>
      <c r="D41" s="152" t="str">
        <f>IF('Personalübersicht (Fp)'!D41&gt;0,'Personalübersicht (Fp)'!D41,"")</f>
        <v/>
      </c>
      <c r="E41" s="157"/>
      <c r="F41" s="153" t="str">
        <f>IF('Personalübersicht (Fp)'!F41&gt;0,'Personalübersicht (Fp)'!F41,"")</f>
        <v/>
      </c>
      <c r="G41" s="138"/>
      <c r="H41" s="153">
        <f>IF('Personalübersicht (Fp)'!G41&gt;0,'Personalübersicht (Fp)'!G41,0)</f>
        <v>0</v>
      </c>
      <c r="I41" s="138" t="str">
        <f>IF('Personalübersicht (Fp)'!E41&gt;0,'Personalübersicht (Fp)'!E41,"")</f>
        <v/>
      </c>
      <c r="J41" s="178">
        <f t="shared" si="1"/>
        <v>0</v>
      </c>
      <c r="K41" s="225"/>
    </row>
    <row r="42" spans="1:11" x14ac:dyDescent="0.3">
      <c r="A42" s="228"/>
      <c r="B42" s="150" t="str">
        <f>IF('Personalübersicht (Fp)'!B42&gt;0,'Personalübersicht (Fp)'!B42,"")</f>
        <v/>
      </c>
      <c r="C42" s="151" t="str">
        <f>IF('Personalübersicht (Fp)'!C42&gt;0,'Personalübersicht (Fp)'!C42,"")</f>
        <v/>
      </c>
      <c r="D42" s="152" t="str">
        <f>IF('Personalübersicht (Fp)'!D42&gt;0,'Personalübersicht (Fp)'!D42,"")</f>
        <v/>
      </c>
      <c r="E42" s="157"/>
      <c r="F42" s="153" t="str">
        <f>IF('Personalübersicht (Fp)'!F42&gt;0,'Personalübersicht (Fp)'!F42,"")</f>
        <v/>
      </c>
      <c r="G42" s="138"/>
      <c r="H42" s="153">
        <f>IF('Personalübersicht (Fp)'!G42&gt;0,'Personalübersicht (Fp)'!G42,0)</f>
        <v>0</v>
      </c>
      <c r="I42" s="138" t="str">
        <f>IF('Personalübersicht (Fp)'!E42&gt;0,'Personalübersicht (Fp)'!E42,"")</f>
        <v/>
      </c>
      <c r="J42" s="178">
        <f t="shared" si="1"/>
        <v>0</v>
      </c>
      <c r="K42" s="225"/>
    </row>
    <row r="43" spans="1:11" x14ac:dyDescent="0.3">
      <c r="A43" s="228"/>
      <c r="B43" s="150" t="str">
        <f>IF('Personalübersicht (Fp)'!B43&gt;0,'Personalübersicht (Fp)'!B43,"")</f>
        <v/>
      </c>
      <c r="C43" s="151" t="str">
        <f>IF('Personalübersicht (Fp)'!C43&gt;0,'Personalübersicht (Fp)'!C43,"")</f>
        <v/>
      </c>
      <c r="D43" s="152" t="str">
        <f>IF('Personalübersicht (Fp)'!D43&gt;0,'Personalübersicht (Fp)'!D43,"")</f>
        <v/>
      </c>
      <c r="E43" s="157"/>
      <c r="F43" s="153" t="str">
        <f>IF('Personalübersicht (Fp)'!F43&gt;0,'Personalübersicht (Fp)'!F43,"")</f>
        <v/>
      </c>
      <c r="G43" s="138"/>
      <c r="H43" s="153">
        <f>IF('Personalübersicht (Fp)'!G43&gt;0,'Personalübersicht (Fp)'!G43,0)</f>
        <v>0</v>
      </c>
      <c r="I43" s="138" t="str">
        <f>IF('Personalübersicht (Fp)'!E43&gt;0,'Personalübersicht (Fp)'!E43,"")</f>
        <v/>
      </c>
      <c r="J43" s="178">
        <f t="shared" si="1"/>
        <v>0</v>
      </c>
      <c r="K43" s="225"/>
    </row>
    <row r="44" spans="1:11" x14ac:dyDescent="0.3">
      <c r="A44" s="228"/>
      <c r="B44" s="150" t="str">
        <f>IF('Personalübersicht (Fp)'!B44&gt;0,'Personalübersicht (Fp)'!B44,"")</f>
        <v/>
      </c>
      <c r="C44" s="151" t="str">
        <f>IF('Personalübersicht (Fp)'!C44&gt;0,'Personalübersicht (Fp)'!C44,"")</f>
        <v/>
      </c>
      <c r="D44" s="152" t="str">
        <f>IF('Personalübersicht (Fp)'!D44&gt;0,'Personalübersicht (Fp)'!D44,"")</f>
        <v/>
      </c>
      <c r="E44" s="157"/>
      <c r="F44" s="153" t="str">
        <f>IF('Personalübersicht (Fp)'!F44&gt;0,'Personalübersicht (Fp)'!F44,"")</f>
        <v/>
      </c>
      <c r="G44" s="138"/>
      <c r="H44" s="153">
        <f>IF('Personalübersicht (Fp)'!G44&gt;0,'Personalübersicht (Fp)'!G44,0)</f>
        <v>0</v>
      </c>
      <c r="I44" s="138" t="str">
        <f>IF('Personalübersicht (Fp)'!E44&gt;0,'Personalübersicht (Fp)'!E44,"")</f>
        <v/>
      </c>
      <c r="J44" s="178">
        <f t="shared" si="1"/>
        <v>0</v>
      </c>
      <c r="K44" s="225"/>
    </row>
    <row r="45" spans="1:11" x14ac:dyDescent="0.3">
      <c r="A45" s="228"/>
      <c r="B45" s="150" t="str">
        <f>IF('Personalübersicht (Fp)'!B45&gt;0,'Personalübersicht (Fp)'!B45,"")</f>
        <v/>
      </c>
      <c r="C45" s="151" t="str">
        <f>IF('Personalübersicht (Fp)'!C45&gt;0,'Personalübersicht (Fp)'!C45,"")</f>
        <v/>
      </c>
      <c r="D45" s="152" t="str">
        <f>IF('Personalübersicht (Fp)'!D45&gt;0,'Personalübersicht (Fp)'!D45,"")</f>
        <v/>
      </c>
      <c r="E45" s="157"/>
      <c r="F45" s="153" t="str">
        <f>IF('Personalübersicht (Fp)'!F45&gt;0,'Personalübersicht (Fp)'!F45,"")</f>
        <v/>
      </c>
      <c r="G45" s="138"/>
      <c r="H45" s="153">
        <f>IF('Personalübersicht (Fp)'!G45&gt;0,'Personalübersicht (Fp)'!G45,0)</f>
        <v>0</v>
      </c>
      <c r="I45" s="138" t="str">
        <f>IF('Personalübersicht (Fp)'!E45&gt;0,'Personalübersicht (Fp)'!E45,"")</f>
        <v/>
      </c>
      <c r="J45" s="178">
        <f t="shared" si="1"/>
        <v>0</v>
      </c>
      <c r="K45" s="225"/>
    </row>
    <row r="46" spans="1:11" x14ac:dyDescent="0.3">
      <c r="A46" s="228"/>
      <c r="B46" s="150" t="str">
        <f>IF('Personalübersicht (Fp)'!B46&gt;0,'Personalübersicht (Fp)'!B46,"")</f>
        <v/>
      </c>
      <c r="C46" s="151" t="str">
        <f>IF('Personalübersicht (Fp)'!C46&gt;0,'Personalübersicht (Fp)'!C46,"")</f>
        <v/>
      </c>
      <c r="D46" s="152" t="str">
        <f>IF('Personalübersicht (Fp)'!D46&gt;0,'Personalübersicht (Fp)'!D46,"")</f>
        <v/>
      </c>
      <c r="E46" s="157"/>
      <c r="F46" s="153" t="str">
        <f>IF('Personalübersicht (Fp)'!F46&gt;0,'Personalübersicht (Fp)'!F46,"")</f>
        <v/>
      </c>
      <c r="G46" s="138"/>
      <c r="H46" s="153">
        <f>IF('Personalübersicht (Fp)'!G46&gt;0,'Personalübersicht (Fp)'!G46,0)</f>
        <v>0</v>
      </c>
      <c r="I46" s="138" t="str">
        <f>IF('Personalübersicht (Fp)'!E46&gt;0,'Personalübersicht (Fp)'!E46,"")</f>
        <v/>
      </c>
      <c r="J46" s="178">
        <f t="shared" si="1"/>
        <v>0</v>
      </c>
      <c r="K46" s="225"/>
    </row>
    <row r="47" spans="1:11" x14ac:dyDescent="0.3">
      <c r="A47" s="228"/>
      <c r="B47" s="150" t="str">
        <f>IF('Personalübersicht (Fp)'!B47&gt;0,'Personalübersicht (Fp)'!B47,"")</f>
        <v/>
      </c>
      <c r="C47" s="151" t="str">
        <f>IF('Personalübersicht (Fp)'!C47&gt;0,'Personalübersicht (Fp)'!C47,"")</f>
        <v/>
      </c>
      <c r="D47" s="152" t="str">
        <f>IF('Personalübersicht (Fp)'!D47&gt;0,'Personalübersicht (Fp)'!D47,"")</f>
        <v/>
      </c>
      <c r="E47" s="157"/>
      <c r="F47" s="153" t="str">
        <f>IF('Personalübersicht (Fp)'!F47&gt;0,'Personalübersicht (Fp)'!F47,"")</f>
        <v/>
      </c>
      <c r="G47" s="138"/>
      <c r="H47" s="153">
        <f>IF('Personalübersicht (Fp)'!G47&gt;0,'Personalübersicht (Fp)'!G47,0)</f>
        <v>0</v>
      </c>
      <c r="I47" s="138" t="str">
        <f>IF('Personalübersicht (Fp)'!E47&gt;0,'Personalübersicht (Fp)'!E47,"")</f>
        <v/>
      </c>
      <c r="J47" s="178">
        <f t="shared" si="1"/>
        <v>0</v>
      </c>
      <c r="K47" s="225"/>
    </row>
    <row r="48" spans="1:11" x14ac:dyDescent="0.3">
      <c r="A48" s="228"/>
      <c r="B48" s="150" t="str">
        <f>IF('Personalübersicht (Fp)'!B48&gt;0,'Personalübersicht (Fp)'!B48,"")</f>
        <v/>
      </c>
      <c r="C48" s="151" t="str">
        <f>IF('Personalübersicht (Fp)'!C48&gt;0,'Personalübersicht (Fp)'!C48,"")</f>
        <v/>
      </c>
      <c r="D48" s="152" t="str">
        <f>IF('Personalübersicht (Fp)'!D48&gt;0,'Personalübersicht (Fp)'!D48,"")</f>
        <v/>
      </c>
      <c r="E48" s="157"/>
      <c r="F48" s="153" t="str">
        <f>IF('Personalübersicht (Fp)'!F48&gt;0,'Personalübersicht (Fp)'!F48,"")</f>
        <v/>
      </c>
      <c r="G48" s="138"/>
      <c r="H48" s="153">
        <f>IF('Personalübersicht (Fp)'!G48&gt;0,'Personalübersicht (Fp)'!G48,0)</f>
        <v>0</v>
      </c>
      <c r="I48" s="138" t="str">
        <f>IF('Personalübersicht (Fp)'!E48&gt;0,'Personalübersicht (Fp)'!E48,"")</f>
        <v/>
      </c>
      <c r="J48" s="178">
        <f t="shared" si="1"/>
        <v>0</v>
      </c>
      <c r="K48" s="225"/>
    </row>
    <row r="49" spans="1:11" x14ac:dyDescent="0.3">
      <c r="A49" s="228"/>
      <c r="B49" s="150" t="str">
        <f>IF('Personalübersicht (Fp)'!B49&gt;0,'Personalübersicht (Fp)'!B49,"")</f>
        <v/>
      </c>
      <c r="C49" s="151" t="str">
        <f>IF('Personalübersicht (Fp)'!C49&gt;0,'Personalübersicht (Fp)'!C49,"")</f>
        <v/>
      </c>
      <c r="D49" s="152" t="str">
        <f>IF('Personalübersicht (Fp)'!D49&gt;0,'Personalübersicht (Fp)'!D49,"")</f>
        <v/>
      </c>
      <c r="E49" s="157"/>
      <c r="F49" s="153" t="str">
        <f>IF('Personalübersicht (Fp)'!F49&gt;0,'Personalübersicht (Fp)'!F49,"")</f>
        <v/>
      </c>
      <c r="G49" s="138"/>
      <c r="H49" s="153">
        <f>IF('Personalübersicht (Fp)'!G49&gt;0,'Personalübersicht (Fp)'!G49,0)</f>
        <v>0</v>
      </c>
      <c r="I49" s="138" t="str">
        <f>IF('Personalübersicht (Fp)'!E49&gt;0,'Personalübersicht (Fp)'!E49,"")</f>
        <v/>
      </c>
      <c r="J49" s="178">
        <f t="shared" si="1"/>
        <v>0</v>
      </c>
      <c r="K49" s="225"/>
    </row>
    <row r="50" spans="1:11" x14ac:dyDescent="0.3">
      <c r="A50" s="228"/>
      <c r="B50" s="150" t="str">
        <f>IF('Personalübersicht (Fp)'!B50&gt;0,'Personalübersicht (Fp)'!B50,"")</f>
        <v/>
      </c>
      <c r="C50" s="151" t="str">
        <f>IF('Personalübersicht (Fp)'!C50&gt;0,'Personalübersicht (Fp)'!C50,"")</f>
        <v/>
      </c>
      <c r="D50" s="152" t="str">
        <f>IF('Personalübersicht (Fp)'!D50&gt;0,'Personalübersicht (Fp)'!D50,"")</f>
        <v/>
      </c>
      <c r="E50" s="157"/>
      <c r="F50" s="153" t="str">
        <f>IF('Personalübersicht (Fp)'!F50&gt;0,'Personalübersicht (Fp)'!F50,"")</f>
        <v/>
      </c>
      <c r="G50" s="138"/>
      <c r="H50" s="153">
        <f>IF('Personalübersicht (Fp)'!G50&gt;0,'Personalübersicht (Fp)'!G50,0)</f>
        <v>0</v>
      </c>
      <c r="I50" s="138" t="str">
        <f>IF('Personalübersicht (Fp)'!E50&gt;0,'Personalübersicht (Fp)'!E50,"")</f>
        <v/>
      </c>
      <c r="J50" s="178">
        <f t="shared" si="1"/>
        <v>0</v>
      </c>
      <c r="K50" s="225"/>
    </row>
    <row r="51" spans="1:11" x14ac:dyDescent="0.3">
      <c r="A51" s="228"/>
      <c r="B51" s="150" t="str">
        <f>IF('Personalübersicht (Fp)'!B51&gt;0,'Personalübersicht (Fp)'!B51,"")</f>
        <v/>
      </c>
      <c r="C51" s="151" t="str">
        <f>IF('Personalübersicht (Fp)'!C51&gt;0,'Personalübersicht (Fp)'!C51,"")</f>
        <v/>
      </c>
      <c r="D51" s="152" t="str">
        <f>IF('Personalübersicht (Fp)'!D51&gt;0,'Personalübersicht (Fp)'!D51,"")</f>
        <v/>
      </c>
      <c r="E51" s="157"/>
      <c r="F51" s="153" t="str">
        <f>IF('Personalübersicht (Fp)'!F51&gt;0,'Personalübersicht (Fp)'!F51,"")</f>
        <v/>
      </c>
      <c r="G51" s="138"/>
      <c r="H51" s="153">
        <f>IF('Personalübersicht (Fp)'!G51&gt;0,'Personalübersicht (Fp)'!G51,0)</f>
        <v>0</v>
      </c>
      <c r="I51" s="138" t="str">
        <f>IF('Personalübersicht (Fp)'!E51&gt;0,'Personalübersicht (Fp)'!E51,"")</f>
        <v/>
      </c>
      <c r="J51" s="178">
        <f t="shared" si="1"/>
        <v>0</v>
      </c>
      <c r="K51" s="225"/>
    </row>
    <row r="52" spans="1:11" x14ac:dyDescent="0.3">
      <c r="A52" s="228"/>
      <c r="B52" s="150" t="str">
        <f>IF('Personalübersicht (Fp)'!B52&gt;0,'Personalübersicht (Fp)'!B52,"")</f>
        <v/>
      </c>
      <c r="C52" s="151" t="str">
        <f>IF('Personalübersicht (Fp)'!C52&gt;0,'Personalübersicht (Fp)'!C52,"")</f>
        <v/>
      </c>
      <c r="D52" s="152" t="str">
        <f>IF('Personalübersicht (Fp)'!D52&gt;0,'Personalübersicht (Fp)'!D52,"")</f>
        <v/>
      </c>
      <c r="E52" s="157"/>
      <c r="F52" s="153" t="str">
        <f>IF('Personalübersicht (Fp)'!F52&gt;0,'Personalübersicht (Fp)'!F52,"")</f>
        <v/>
      </c>
      <c r="G52" s="138"/>
      <c r="H52" s="153">
        <f>IF('Personalübersicht (Fp)'!G52&gt;0,'Personalübersicht (Fp)'!G52,0)</f>
        <v>0</v>
      </c>
      <c r="I52" s="138" t="str">
        <f>IF('Personalübersicht (Fp)'!E52&gt;0,'Personalübersicht (Fp)'!E52,"")</f>
        <v/>
      </c>
      <c r="J52" s="178">
        <f t="shared" si="1"/>
        <v>0</v>
      </c>
      <c r="K52" s="225"/>
    </row>
    <row r="53" spans="1:11" x14ac:dyDescent="0.3">
      <c r="A53" s="228"/>
      <c r="B53" s="150" t="str">
        <f>IF('Personalübersicht (Fp)'!B53&gt;0,'Personalübersicht (Fp)'!B53,"")</f>
        <v/>
      </c>
      <c r="C53" s="151" t="str">
        <f>IF('Personalübersicht (Fp)'!C53&gt;0,'Personalübersicht (Fp)'!C53,"")</f>
        <v/>
      </c>
      <c r="D53" s="152" t="str">
        <f>IF('Personalübersicht (Fp)'!D53&gt;0,'Personalübersicht (Fp)'!D53,"")</f>
        <v/>
      </c>
      <c r="E53" s="157"/>
      <c r="F53" s="153" t="str">
        <f>IF('Personalübersicht (Fp)'!F53&gt;0,'Personalübersicht (Fp)'!F53,"")</f>
        <v/>
      </c>
      <c r="G53" s="138"/>
      <c r="H53" s="153">
        <f>IF('Personalübersicht (Fp)'!G53&gt;0,'Personalübersicht (Fp)'!G53,0)</f>
        <v>0</v>
      </c>
      <c r="I53" s="138" t="str">
        <f>IF('Personalübersicht (Fp)'!E53&gt;0,'Personalübersicht (Fp)'!E53,"")</f>
        <v/>
      </c>
      <c r="J53" s="178">
        <f t="shared" si="1"/>
        <v>0</v>
      </c>
      <c r="K53" s="225"/>
    </row>
    <row r="54" spans="1:11" x14ac:dyDescent="0.3">
      <c r="A54" s="228"/>
      <c r="B54" s="150" t="str">
        <f>IF('Personalübersicht (Fp)'!B54&gt;0,'Personalübersicht (Fp)'!B54,"")</f>
        <v/>
      </c>
      <c r="C54" s="151" t="str">
        <f>IF('Personalübersicht (Fp)'!C54&gt;0,'Personalübersicht (Fp)'!C54,"")</f>
        <v/>
      </c>
      <c r="D54" s="152" t="str">
        <f>IF('Personalübersicht (Fp)'!D54&gt;0,'Personalübersicht (Fp)'!D54,"")</f>
        <v/>
      </c>
      <c r="E54" s="157"/>
      <c r="F54" s="153" t="str">
        <f>IF('Personalübersicht (Fp)'!F54&gt;0,'Personalübersicht (Fp)'!F54,"")</f>
        <v/>
      </c>
      <c r="G54" s="138"/>
      <c r="H54" s="153">
        <f>IF('Personalübersicht (Fp)'!G54&gt;0,'Personalübersicht (Fp)'!G54,0)</f>
        <v>0</v>
      </c>
      <c r="I54" s="138" t="str">
        <f>IF('Personalübersicht (Fp)'!E54&gt;0,'Personalübersicht (Fp)'!E54,"")</f>
        <v/>
      </c>
      <c r="J54" s="178">
        <f t="shared" si="1"/>
        <v>0</v>
      </c>
      <c r="K54" s="225"/>
    </row>
    <row r="55" spans="1:11" x14ac:dyDescent="0.3">
      <c r="A55" s="228"/>
      <c r="B55" s="150" t="str">
        <f>IF('Personalübersicht (Fp)'!B55&gt;0,'Personalübersicht (Fp)'!B55,"")</f>
        <v/>
      </c>
      <c r="C55" s="151" t="str">
        <f>IF('Personalübersicht (Fp)'!C55&gt;0,'Personalübersicht (Fp)'!C55,"")</f>
        <v/>
      </c>
      <c r="D55" s="152" t="str">
        <f>IF('Personalübersicht (Fp)'!D55&gt;0,'Personalübersicht (Fp)'!D55,"")</f>
        <v/>
      </c>
      <c r="E55" s="157"/>
      <c r="F55" s="153" t="str">
        <f>IF('Personalübersicht (Fp)'!F55&gt;0,'Personalübersicht (Fp)'!F55,"")</f>
        <v/>
      </c>
      <c r="G55" s="138"/>
      <c r="H55" s="153">
        <f>IF('Personalübersicht (Fp)'!G55&gt;0,'Personalübersicht (Fp)'!G55,0)</f>
        <v>0</v>
      </c>
      <c r="I55" s="138" t="str">
        <f>IF('Personalübersicht (Fp)'!E55&gt;0,'Personalübersicht (Fp)'!E55,"")</f>
        <v/>
      </c>
      <c r="J55" s="178">
        <f t="shared" si="1"/>
        <v>0</v>
      </c>
      <c r="K55" s="225"/>
    </row>
    <row r="56" spans="1:11" x14ac:dyDescent="0.3">
      <c r="A56" s="228"/>
      <c r="B56" s="150" t="str">
        <f>IF('Personalübersicht (Fp)'!B56&gt;0,'Personalübersicht (Fp)'!B56,"")</f>
        <v/>
      </c>
      <c r="C56" s="151" t="str">
        <f>IF('Personalübersicht (Fp)'!C56&gt;0,'Personalübersicht (Fp)'!C56,"")</f>
        <v/>
      </c>
      <c r="D56" s="152" t="str">
        <f>IF('Personalübersicht (Fp)'!D56&gt;0,'Personalübersicht (Fp)'!D56,"")</f>
        <v/>
      </c>
      <c r="E56" s="157"/>
      <c r="F56" s="153" t="str">
        <f>IF('Personalübersicht (Fp)'!F56&gt;0,'Personalübersicht (Fp)'!F56,"")</f>
        <v/>
      </c>
      <c r="G56" s="138"/>
      <c r="H56" s="153">
        <f>IF('Personalübersicht (Fp)'!G56&gt;0,'Personalübersicht (Fp)'!G56,0)</f>
        <v>0</v>
      </c>
      <c r="I56" s="138" t="str">
        <f>IF('Personalübersicht (Fp)'!E56&gt;0,'Personalübersicht (Fp)'!E56,"")</f>
        <v/>
      </c>
      <c r="J56" s="178">
        <f t="shared" si="1"/>
        <v>0</v>
      </c>
      <c r="K56" s="225"/>
    </row>
    <row r="57" spans="1:11" x14ac:dyDescent="0.3">
      <c r="A57" s="228"/>
      <c r="B57" s="150" t="str">
        <f>IF('Personalübersicht (Fp)'!B57&gt;0,'Personalübersicht (Fp)'!B57,"")</f>
        <v/>
      </c>
      <c r="C57" s="151" t="str">
        <f>IF('Personalübersicht (Fp)'!C57&gt;0,'Personalübersicht (Fp)'!C57,"")</f>
        <v/>
      </c>
      <c r="D57" s="152" t="str">
        <f>IF('Personalübersicht (Fp)'!D57&gt;0,'Personalübersicht (Fp)'!D57,"")</f>
        <v/>
      </c>
      <c r="E57" s="157"/>
      <c r="F57" s="153" t="str">
        <f>IF('Personalübersicht (Fp)'!F57&gt;0,'Personalübersicht (Fp)'!F57,"")</f>
        <v/>
      </c>
      <c r="G57" s="138"/>
      <c r="H57" s="153">
        <f>IF('Personalübersicht (Fp)'!G57&gt;0,'Personalübersicht (Fp)'!G57,0)</f>
        <v>0</v>
      </c>
      <c r="I57" s="138" t="str">
        <f>IF('Personalübersicht (Fp)'!E57&gt;0,'Personalübersicht (Fp)'!E57,"")</f>
        <v/>
      </c>
      <c r="J57" s="178">
        <f t="shared" si="1"/>
        <v>0</v>
      </c>
      <c r="K57" s="225"/>
    </row>
    <row r="58" spans="1:11" x14ac:dyDescent="0.3">
      <c r="A58" s="228"/>
      <c r="B58" s="150" t="str">
        <f>IF('Personalübersicht (Fp)'!B58&gt;0,'Personalübersicht (Fp)'!B58,"")</f>
        <v/>
      </c>
      <c r="C58" s="151" t="str">
        <f>IF('Personalübersicht (Fp)'!C58&gt;0,'Personalübersicht (Fp)'!C58,"")</f>
        <v/>
      </c>
      <c r="D58" s="152" t="str">
        <f>IF('Personalübersicht (Fp)'!D58&gt;0,'Personalübersicht (Fp)'!D58,"")</f>
        <v/>
      </c>
      <c r="E58" s="157"/>
      <c r="F58" s="153" t="str">
        <f>IF('Personalübersicht (Fp)'!F58&gt;0,'Personalübersicht (Fp)'!F58,"")</f>
        <v/>
      </c>
      <c r="G58" s="138"/>
      <c r="H58" s="153">
        <f>IF('Personalübersicht (Fp)'!G58&gt;0,'Personalübersicht (Fp)'!G58,0)</f>
        <v>0</v>
      </c>
      <c r="I58" s="138" t="str">
        <f>IF('Personalübersicht (Fp)'!E58&gt;0,'Personalübersicht (Fp)'!E58,"")</f>
        <v/>
      </c>
      <c r="J58" s="178">
        <f t="shared" si="1"/>
        <v>0</v>
      </c>
      <c r="K58" s="225"/>
    </row>
    <row r="59" spans="1:11" x14ac:dyDescent="0.3">
      <c r="A59" s="228"/>
      <c r="B59" s="150" t="str">
        <f>IF('Personalübersicht (Fp)'!B59&gt;0,'Personalübersicht (Fp)'!B59,"")</f>
        <v/>
      </c>
      <c r="C59" s="151" t="str">
        <f>IF('Personalübersicht (Fp)'!C59&gt;0,'Personalübersicht (Fp)'!C59,"")</f>
        <v/>
      </c>
      <c r="D59" s="152" t="str">
        <f>IF('Personalübersicht (Fp)'!D59&gt;0,'Personalübersicht (Fp)'!D59,"")</f>
        <v/>
      </c>
      <c r="E59" s="157"/>
      <c r="F59" s="153" t="str">
        <f>IF('Personalübersicht (Fp)'!F59&gt;0,'Personalübersicht (Fp)'!F59,"")</f>
        <v/>
      </c>
      <c r="G59" s="138"/>
      <c r="H59" s="153">
        <f>IF('Personalübersicht (Fp)'!G59&gt;0,'Personalübersicht (Fp)'!G59,0)</f>
        <v>0</v>
      </c>
      <c r="I59" s="138" t="str">
        <f>IF('Personalübersicht (Fp)'!E59&gt;0,'Personalübersicht (Fp)'!E59,"")</f>
        <v/>
      </c>
      <c r="J59" s="178">
        <f t="shared" si="1"/>
        <v>0</v>
      </c>
      <c r="K59" s="225"/>
    </row>
    <row r="60" spans="1:11" x14ac:dyDescent="0.3">
      <c r="A60" s="228"/>
      <c r="B60" s="150" t="str">
        <f>IF('Personalübersicht (Fp)'!B60&gt;0,'Personalübersicht (Fp)'!B60,"")</f>
        <v/>
      </c>
      <c r="C60" s="151" t="str">
        <f>IF('Personalübersicht (Fp)'!C60&gt;0,'Personalübersicht (Fp)'!C60,"")</f>
        <v/>
      </c>
      <c r="D60" s="152" t="str">
        <f>IF('Personalübersicht (Fp)'!D60&gt;0,'Personalübersicht (Fp)'!D60,"")</f>
        <v/>
      </c>
      <c r="E60" s="157"/>
      <c r="F60" s="153" t="str">
        <f>IF('Personalübersicht (Fp)'!F60&gt;0,'Personalübersicht (Fp)'!F60,"")</f>
        <v/>
      </c>
      <c r="G60" s="138"/>
      <c r="H60" s="153">
        <f>IF('Personalübersicht (Fp)'!G60&gt;0,'Personalübersicht (Fp)'!G60,0)</f>
        <v>0</v>
      </c>
      <c r="I60" s="138" t="str">
        <f>IF('Personalübersicht (Fp)'!E60&gt;0,'Personalübersicht (Fp)'!E60,"")</f>
        <v/>
      </c>
      <c r="J60" s="178">
        <f t="shared" si="1"/>
        <v>0</v>
      </c>
      <c r="K60" s="225"/>
    </row>
    <row r="61" spans="1:11" x14ac:dyDescent="0.3">
      <c r="A61" s="228"/>
      <c r="B61" s="150" t="str">
        <f>IF('Personalübersicht (Fp)'!B61&gt;0,'Personalübersicht (Fp)'!B61,"")</f>
        <v/>
      </c>
      <c r="C61" s="151" t="str">
        <f>IF('Personalübersicht (Fp)'!C61&gt;0,'Personalübersicht (Fp)'!C61,"")</f>
        <v/>
      </c>
      <c r="D61" s="152" t="str">
        <f>IF('Personalübersicht (Fp)'!D61&gt;0,'Personalübersicht (Fp)'!D61,"")</f>
        <v/>
      </c>
      <c r="E61" s="157"/>
      <c r="F61" s="153" t="str">
        <f>IF('Personalübersicht (Fp)'!F61&gt;0,'Personalübersicht (Fp)'!F61,"")</f>
        <v/>
      </c>
      <c r="G61" s="138"/>
      <c r="H61" s="153">
        <f>IF('Personalübersicht (Fp)'!G61&gt;0,'Personalübersicht (Fp)'!G61,0)</f>
        <v>0</v>
      </c>
      <c r="I61" s="138" t="str">
        <f>IF('Personalübersicht (Fp)'!E61&gt;0,'Personalübersicht (Fp)'!E61,"")</f>
        <v/>
      </c>
      <c r="J61" s="178">
        <f t="shared" si="1"/>
        <v>0</v>
      </c>
      <c r="K61" s="225"/>
    </row>
    <row r="62" spans="1:11" ht="14.5" thickBot="1" x14ac:dyDescent="0.35">
      <c r="A62" s="229"/>
      <c r="B62" s="150" t="str">
        <f>IF('Personalübersicht (Fp)'!B62&gt;0,'Personalübersicht (Fp)'!B62,"")</f>
        <v/>
      </c>
      <c r="C62" s="151" t="str">
        <f>IF('Personalübersicht (Fp)'!C62&gt;0,'Personalübersicht (Fp)'!C62,"")</f>
        <v/>
      </c>
      <c r="D62" s="152" t="str">
        <f>IF('Personalübersicht (Fp)'!D62&gt;0,'Personalübersicht (Fp)'!D62,"")</f>
        <v/>
      </c>
      <c r="E62" s="177"/>
      <c r="F62" s="153" t="str">
        <f>IF('Personalübersicht (Fp)'!F62&gt;0,'Personalübersicht (Fp)'!F62,"")</f>
        <v/>
      </c>
      <c r="G62" s="163"/>
      <c r="H62" s="153">
        <f>IF('Personalübersicht (Fp)'!G62&gt;0,'Personalübersicht (Fp)'!G62,0)</f>
        <v>0</v>
      </c>
      <c r="I62" s="158" t="str">
        <f>IF('Personalübersicht (Fp)'!I62&gt;0,'Personalübersicht (Fp)'!I62,"")</f>
        <v/>
      </c>
      <c r="J62" s="178">
        <f t="shared" si="1"/>
        <v>0</v>
      </c>
      <c r="K62" s="230"/>
    </row>
    <row r="63" spans="1:11" s="8" customFormat="1" ht="14.5" thickBot="1" x14ac:dyDescent="0.35">
      <c r="A63" s="217" t="s">
        <v>31</v>
      </c>
      <c r="B63" s="209"/>
      <c r="C63" s="209"/>
      <c r="D63" s="209"/>
      <c r="E63" s="164">
        <f>SUM(E35:E62)</f>
        <v>0</v>
      </c>
      <c r="F63" s="116"/>
      <c r="G63" s="164">
        <f>SUM(G35:G62)</f>
        <v>0</v>
      </c>
      <c r="H63" s="55">
        <f>SUM(H35:H62)</f>
        <v>0</v>
      </c>
      <c r="I63" s="47">
        <f>SUM(I35:I62)</f>
        <v>0</v>
      </c>
      <c r="J63" s="47">
        <f>SUM(J35:J62)</f>
        <v>0</v>
      </c>
      <c r="K63" s="113" t="str">
        <f>IF(OR(H63=0,G63=0),"-",G63/H63*100-100)</f>
        <v>-</v>
      </c>
    </row>
    <row r="64" spans="1:11" x14ac:dyDescent="0.3">
      <c r="A64" s="209"/>
      <c r="B64" s="209"/>
      <c r="C64" s="209"/>
      <c r="D64" s="209"/>
      <c r="E64" s="209"/>
      <c r="F64" s="209"/>
      <c r="G64" s="165"/>
      <c r="H64" s="218"/>
      <c r="I64" s="218"/>
    </row>
  </sheetData>
  <sheetProtection algorithmName="SHA-512" hashValue="WGtdIL1A54THscs5RFiVm4rN0ArS6/D1m7Di61W7ICn5ryEmACIVrBhQsZH+krDmMNBgqiMbDVQV43hlnYVSIA==" saltValue="L1sZPVpLzkLyAf20V2b4dw==" spinCount="100000" sheet="1" objects="1" scenarios="1"/>
  <mergeCells count="14">
    <mergeCell ref="A4:A29"/>
    <mergeCell ref="K35:K62"/>
    <mergeCell ref="H33:I33"/>
    <mergeCell ref="J33:K33"/>
    <mergeCell ref="H2:I2"/>
    <mergeCell ref="J2:K2"/>
    <mergeCell ref="K4:K29"/>
    <mergeCell ref="A63:D63"/>
    <mergeCell ref="A64:F64"/>
    <mergeCell ref="H64:I64"/>
    <mergeCell ref="A35:A62"/>
    <mergeCell ref="A30:D30"/>
    <mergeCell ref="A31:D31"/>
    <mergeCell ref="H31:I31"/>
  </mergeCells>
  <printOptions horizontalCentered="1"/>
  <pageMargins left="0.19685039370078741" right="0.19685039370078741" top="0.78740157480314965" bottom="0.78740157480314965" header="0.31496062992125984" footer="0.31496062992125984"/>
  <pageSetup paperSize="9" scale="41" orientation="landscape" r:id="rId1"/>
  <headerFooter>
    <oddHeader>&amp;L&amp;A / &amp;D</oddHeader>
    <oddFooter>&amp;R&amp;P</oddFooter>
  </headerFooter>
  <ignoredErrors>
    <ignoredError sqref="B4" unlocked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55</vt:i4>
      </vt:variant>
    </vt:vector>
  </HeadingPairs>
  <TitlesOfParts>
    <vt:vector size="63" baseType="lpstr">
      <vt:lpstr>Erläuterungen (Fp)</vt:lpstr>
      <vt:lpstr>Finanzplan</vt:lpstr>
      <vt:lpstr>Personalübersicht (Fp)</vt:lpstr>
      <vt:lpstr>Zusammenfassung</vt:lpstr>
      <vt:lpstr>|</vt:lpstr>
      <vt:lpstr>Erläuterungen (Fb)</vt:lpstr>
      <vt:lpstr>Finanzbericht</vt:lpstr>
      <vt:lpstr>Personalübersicht (Fb)</vt:lpstr>
      <vt:lpstr>Finanzplan!Druckbereich</vt:lpstr>
      <vt:lpstr>Finanzbericht!Drucktitel</vt:lpstr>
      <vt:lpstr>Finanzplan!Drucktitel</vt:lpstr>
      <vt:lpstr>financialPlanFunding</vt:lpstr>
      <vt:lpstr>financialPlanFundingDeviationFunction</vt:lpstr>
      <vt:lpstr>financialPlanFundingPlan</vt:lpstr>
      <vt:lpstr>financialPlanFundingReasonFunction</vt:lpstr>
      <vt:lpstr>financialPlanFundingStatusSelection</vt:lpstr>
      <vt:lpstr>financialPlanIncomeEquity</vt:lpstr>
      <vt:lpstr>financialPlanIncomeEquityDeviationFunction</vt:lpstr>
      <vt:lpstr>financialPlanIncomeEquityPlan</vt:lpstr>
      <vt:lpstr>financialPlanIncomeEquityReasonFunction</vt:lpstr>
      <vt:lpstr>financialPlanMaterialCosts</vt:lpstr>
      <vt:lpstr>financialPlanMaterialCostsDeviationFunction</vt:lpstr>
      <vt:lpstr>financialPlanMaterialCostsPlan</vt:lpstr>
      <vt:lpstr>financialPlanMaterialCostsReasonFunction</vt:lpstr>
      <vt:lpstr>financialPlanOverheadCost</vt:lpstr>
      <vt:lpstr>financialPlanPersOverviewOverheadCompareFunction</vt:lpstr>
      <vt:lpstr>financialPlanPersOverviewOverheadCopy1</vt:lpstr>
      <vt:lpstr>financialPlanPersOverviewOverheadCopy2</vt:lpstr>
      <vt:lpstr>financialPlanPersOverviewOverheadCopy5</vt:lpstr>
      <vt:lpstr>financialPlanPersOverviewOverheadCopy6</vt:lpstr>
      <vt:lpstr>financialPlanPersOverviewProjectCompareFunction</vt:lpstr>
      <vt:lpstr>financialPlanPersOverviewProjectCopy1</vt:lpstr>
      <vt:lpstr>financialPlanPersOverviewProjectCopy2</vt:lpstr>
      <vt:lpstr>financialPlanPersOverviewProjectCopy5</vt:lpstr>
      <vt:lpstr>financialPlanPersOverviewProjectCopy6</vt:lpstr>
      <vt:lpstr>financialPlanRequestFirst</vt:lpstr>
      <vt:lpstr>financialReportFunding</vt:lpstr>
      <vt:lpstr>financialReportFundingDeviationFunction</vt:lpstr>
      <vt:lpstr>financialReportFundingMa13Plan</vt:lpstr>
      <vt:lpstr>financialReportFundingPlan</vt:lpstr>
      <vt:lpstr>financialReportFundingReasonFunction</vt:lpstr>
      <vt:lpstr>financialReportIncomeEquity</vt:lpstr>
      <vt:lpstr>financialReportIncomeEquityDeviationFunction</vt:lpstr>
      <vt:lpstr>financialReportIncomeEquityPlan</vt:lpstr>
      <vt:lpstr>financialReportIncomeEquityReasonFunction</vt:lpstr>
      <vt:lpstr>financialReportMaterialCosts</vt:lpstr>
      <vt:lpstr>financialReportMaterialCostsDeviationFunction</vt:lpstr>
      <vt:lpstr>financialReportMaterialCostsPlan</vt:lpstr>
      <vt:lpstr>financialReportMaterialCostsReasonFunction</vt:lpstr>
      <vt:lpstr>financialReportOverheadCost</vt:lpstr>
      <vt:lpstr>financialReportPersOverviewOverheadCompareFunction</vt:lpstr>
      <vt:lpstr>financialReportPersOverviewOverheadCopy1</vt:lpstr>
      <vt:lpstr>financialReportPersOverviewOverheadCopy2</vt:lpstr>
      <vt:lpstr>financialReportPersOverviewOverheadCopy5</vt:lpstr>
      <vt:lpstr>financialReportPersOverviewOverheadCopy6</vt:lpstr>
      <vt:lpstr>financialReportPersOverviewProjectCompareFunction</vt:lpstr>
      <vt:lpstr>financialReportPersOverviewProjectCopy1</vt:lpstr>
      <vt:lpstr>financialReportPersOverviewProjectCopy2</vt:lpstr>
      <vt:lpstr>financialReportPersOverviewProjectCopy5</vt:lpstr>
      <vt:lpstr>financialReportPersOverviewProjectCopy6</vt:lpstr>
      <vt:lpstr>summaryFunding</vt:lpstr>
      <vt:lpstr>summaryIncomeEquity</vt:lpstr>
      <vt:lpstr>summaryMaterialCosts</vt:lpstr>
    </vt:vector>
  </TitlesOfParts>
  <Company>Magistrat Wien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Neuzil Patrick</dc:creator>
  <cp:lastModifiedBy>Kirschner Martina</cp:lastModifiedBy>
  <cp:lastPrinted>2025-06-11T09:07:46Z</cp:lastPrinted>
  <dcterms:created xsi:type="dcterms:W3CDTF">2019-01-14T10:17:49Z</dcterms:created>
  <dcterms:modified xsi:type="dcterms:W3CDTF">2025-07-17T10:51:31Z</dcterms:modified>
</cp:coreProperties>
</file>