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J:\FB EB&amp;J\Fördermittelmanagement\Finanzpläne_xlsx\"/>
    </mc:Choice>
  </mc:AlternateContent>
  <bookViews>
    <workbookView xWindow="-110" yWindow="-110" windowWidth="23250" windowHeight="12570" tabRatio="855" activeTab="1"/>
  </bookViews>
  <sheets>
    <sheet name="Erläuterungen (Fp)" sheetId="5" r:id="rId1"/>
    <sheet name="Finanzplan" sheetId="1" r:id="rId2"/>
    <sheet name="Personalübersicht (Fp)" sheetId="2" r:id="rId3"/>
    <sheet name="|" sheetId="7" r:id="rId4"/>
    <sheet name="Erläuterungen (Fb)" sheetId="8" r:id="rId5"/>
    <sheet name="Finanzbericht" sheetId="9" r:id="rId6"/>
    <sheet name="Personalübersicht (Fb)" sheetId="10" r:id="rId7"/>
    <sheet name="Buchungsjournal" sheetId="12" r:id="rId8"/>
  </sheets>
  <definedNames>
    <definedName name="bookingJournalReasonFunction">Buchungsjournal!$H$6:$H$34</definedName>
    <definedName name="_xlnm.Print_Titles" localSheetId="5">Finanzbericht!$1:$6</definedName>
    <definedName name="_xlnm.Print_Titles" localSheetId="1">Finanzplan!$1:$7</definedName>
    <definedName name="financialPlanFunding">Finanzplan!$B$55:$B$64</definedName>
    <definedName name="financialPlanFundingDeviationFunction">Finanzplan!$F$55:$F$64</definedName>
    <definedName name="financialPlanFundingMa13Plan">Finanzplan!#REF!</definedName>
    <definedName name="financialPlanFundingOverallPlan">Finanzplan!$E$70</definedName>
    <definedName name="financialPlanFundingPlan">Finanzplan!$E$55:$E$64</definedName>
    <definedName name="financialPlanFundingReasonFunction">Finanzplan!$I$55:$I$64</definedName>
    <definedName name="financialPlanFundingStatusSelection">Finanzplan!$H$55:$H$64</definedName>
    <definedName name="financialPlanIncomeEquity">Finanzplan!$B$42:$B$51</definedName>
    <definedName name="financialPlanIncomeEquityDeviationFunction">Finanzplan!$F$42:$F$51</definedName>
    <definedName name="financialPlanIncomeEquityPlan">Finanzplan!$E$42:$E$51</definedName>
    <definedName name="financialPlanIncomeEquityReasonFunction">Finanzplan!$H$42:$H$51</definedName>
    <definedName name="financialPlanMaterialCosts">Finanzplan!$B$9:$B$31</definedName>
    <definedName name="financialPlanMaterialCostsDeviationFunction">Finanzplan!$F$9:$F$31</definedName>
    <definedName name="financialPlanMaterialCostsPlan">Finanzplan!$E$9:$E$31</definedName>
    <definedName name="financialPlanMaterialCostsReasonFunction">Finanzplan!$H$9:$H$31</definedName>
    <definedName name="financialPlanOverheadCost">Finanzplan!#REF!</definedName>
    <definedName name="financialPlanPersOverviewOverheadCompareFunction">'Personalübersicht (Fp)'!#REF!</definedName>
    <definedName name="financialPlanPersOverviewOverheadCopy1">'Personalübersicht (Fp)'!#REF!</definedName>
    <definedName name="financialPlanPersOverviewOverheadCopy2">'Personalübersicht (Fp)'!#REF!</definedName>
    <definedName name="financialPlanPersOverviewOverheadCopy5">'Personalübersicht (Fp)'!#REF!</definedName>
    <definedName name="financialPlanPersOverviewOverheadCopy6">'Personalübersicht (Fp)'!#REF!</definedName>
    <definedName name="financialPlanPersOverviewOverheadEntryColMerge">'Personalübersicht (Fp)'!#REF!</definedName>
    <definedName name="financialPlanPersOverviewProjectCompareFunction">'Personalübersicht (Fp)'!$I$4:$I$19</definedName>
    <definedName name="financialPlanPersOverviewProjectCopy1">'Personalübersicht (Fp)'!$B$4:$C$20</definedName>
    <definedName name="financialPlanPersOverviewProjectCopy2">'Personalübersicht (Fp)'!$E$4:$E$20</definedName>
    <definedName name="financialPlanPersOverviewProjectCopy5">'Personalübersicht (Fp)'!$D$4:$D$20</definedName>
    <definedName name="financialPlanPersOverviewProjectCopy6">'Personalübersicht (Fp)'!$F$4:$F$20</definedName>
    <definedName name="financialPlanRequestFirst">Finanzplan!$C$4</definedName>
    <definedName name="financialReportFunding">Finanzbericht!$B$54:$B$62</definedName>
    <definedName name="financialReportFundingDeviationFunction">Finanzbericht!$F$54:$F$62</definedName>
    <definedName name="financialReportFundingMa13Plan">Finanzbericht!$D$63</definedName>
    <definedName name="financialReportFundingPlan">Finanzbericht!$D$54:$D$62</definedName>
    <definedName name="financialReportFundingReasonFunction">Finanzbericht!$H$54:$H$62</definedName>
    <definedName name="financialReportIncomeEquity">Finanzbericht!$B$41:$B$50</definedName>
    <definedName name="financialReportIncomeEquityDeviationFunction">Finanzbericht!$F$41:$F$50</definedName>
    <definedName name="financialReportIncomeEquityPlan">Finanzbericht!$D$41:$D$50</definedName>
    <definedName name="financialReportIncomeEquityReasonFunction">Finanzbericht!$H$41:$H$50</definedName>
    <definedName name="financialReportMaterialCosts">Finanzbericht!$B$8:$B$30</definedName>
    <definedName name="financialReportMaterialCostsDeviationFunction">Finanzbericht!$F$8:$F$30</definedName>
    <definedName name="financialReportMaterialCostsPlan">Finanzbericht!$D$8:$D$30</definedName>
    <definedName name="financialReportMaterialCostsReasonFunction">Finanzbericht!$H$8:$H$30</definedName>
    <definedName name="financialReportOverheadCost">Finanzbericht!#REF!</definedName>
    <definedName name="financialReportPersOverviewOverheadCompareFunction">'Personalübersicht (Fb)'!#REF!</definedName>
    <definedName name="financialReportPersOverviewOverheadCopy1">'Personalübersicht (Fb)'!#REF!</definedName>
    <definedName name="financialReportPersOverviewOverheadCopy2">'Personalübersicht (Fb)'!#REF!</definedName>
    <definedName name="financialReportPersOverviewOverheadCopy5">'Personalübersicht (Fb)'!#REF!</definedName>
    <definedName name="financialReportPersOverviewOverheadCopy6">'Personalübersicht (Fb)'!#REF!</definedName>
    <definedName name="financialReportPersOverviewOverheadEntryColMerge">'Personalübersicht (Fb)'!#REF!</definedName>
    <definedName name="financialReportPersOverviewProjectCompareFunction">'Personalübersicht (Fb)'!$I$4:$I$19</definedName>
    <definedName name="financialReportPersOverviewProjectCopy1">'Personalübersicht (Fb)'!$B$4:$C$20</definedName>
    <definedName name="financialReportPersOverviewProjectCopy2">'Personalübersicht (Fb)'!$E$4:$E$20</definedName>
    <definedName name="financialReportPersOverviewProjectCopy5">'Personalübersicht (Fb)'!$H$4:$H$20</definedName>
    <definedName name="financialReportPersOverviewProjectCopy6">'Personalübersicht (Fb)'!$G$4:$G$20</definedName>
    <definedName name="summaryFunding">#REF!</definedName>
    <definedName name="summaryIncomeEquity">#REF!</definedName>
    <definedName name="summaryMaterialCosts">#REF!</definedName>
  </definedNames>
  <calcPr calcId="162913"/>
</workbook>
</file>

<file path=xl/calcChain.xml><?xml version="1.0" encoding="utf-8"?>
<calcChain xmlns="http://schemas.openxmlformats.org/spreadsheetml/2006/main">
  <c r="B55" i="9" l="1"/>
  <c r="B56" i="9"/>
  <c r="B57" i="9"/>
  <c r="B58" i="9"/>
  <c r="B54" i="9"/>
  <c r="B42" i="9"/>
  <c r="B43" i="9"/>
  <c r="B44" i="9"/>
  <c r="B45" i="9"/>
  <c r="B41" i="9"/>
  <c r="B9" i="9"/>
  <c r="B10" i="9"/>
  <c r="B11" i="9"/>
  <c r="B12" i="9"/>
  <c r="B13" i="9"/>
  <c r="B14" i="9"/>
  <c r="B15" i="9"/>
  <c r="B16" i="9"/>
  <c r="B17" i="9"/>
  <c r="B18" i="9"/>
  <c r="B19" i="9"/>
  <c r="B8" i="9"/>
  <c r="I19" i="10" l="1"/>
  <c r="I19" i="2"/>
  <c r="I18" i="10"/>
  <c r="I18" i="2"/>
  <c r="I17" i="10"/>
  <c r="I17" i="2"/>
  <c r="I16" i="10"/>
  <c r="I16" i="2"/>
  <c r="I15" i="10"/>
  <c r="I15" i="2"/>
  <c r="I14" i="10"/>
  <c r="I14" i="2"/>
  <c r="I13" i="10"/>
  <c r="I13" i="2"/>
  <c r="D55" i="9"/>
  <c r="F55" i="9" s="1"/>
  <c r="D56" i="9"/>
  <c r="F56" i="9" s="1"/>
  <c r="D57" i="9"/>
  <c r="F57" i="9" s="1"/>
  <c r="D58" i="9"/>
  <c r="F58" i="9" s="1"/>
  <c r="D59" i="9"/>
  <c r="F59" i="9" s="1"/>
  <c r="D60" i="9"/>
  <c r="D61" i="9"/>
  <c r="F61" i="9" s="1"/>
  <c r="D62" i="9"/>
  <c r="F62" i="9" s="1"/>
  <c r="D54" i="9"/>
  <c r="F54" i="9" s="1"/>
  <c r="B60" i="9"/>
  <c r="B61" i="9"/>
  <c r="B62" i="9"/>
  <c r="B59" i="9"/>
  <c r="B47" i="9"/>
  <c r="B48" i="9"/>
  <c r="B49" i="9"/>
  <c r="B50" i="9"/>
  <c r="B46" i="9"/>
  <c r="D42" i="9"/>
  <c r="F42" i="9" s="1"/>
  <c r="D43" i="9"/>
  <c r="F43" i="9" s="1"/>
  <c r="D44" i="9"/>
  <c r="F44" i="9" s="1"/>
  <c r="D45" i="9"/>
  <c r="F45" i="9" s="1"/>
  <c r="D46" i="9"/>
  <c r="F46" i="9" s="1"/>
  <c r="D47" i="9"/>
  <c r="D48" i="9"/>
  <c r="F48" i="9" s="1"/>
  <c r="D49" i="9"/>
  <c r="F49" i="9" s="1"/>
  <c r="D50" i="9"/>
  <c r="F50" i="9" s="1"/>
  <c r="D41" i="9"/>
  <c r="B21" i="9"/>
  <c r="B22" i="9"/>
  <c r="B23" i="9"/>
  <c r="B24" i="9"/>
  <c r="B25" i="9"/>
  <c r="B26" i="9"/>
  <c r="B27" i="9"/>
  <c r="B28" i="9"/>
  <c r="B29" i="9"/>
  <c r="B30" i="9"/>
  <c r="B20" i="9"/>
  <c r="D9" i="9"/>
  <c r="D10" i="9"/>
  <c r="F10" i="9" s="1"/>
  <c r="D11" i="9"/>
  <c r="F11" i="9" s="1"/>
  <c r="D12" i="9"/>
  <c r="F12" i="9" s="1"/>
  <c r="D13" i="9"/>
  <c r="F13" i="9" s="1"/>
  <c r="D14" i="9"/>
  <c r="F14" i="9" s="1"/>
  <c r="D15" i="9"/>
  <c r="F15" i="9" s="1"/>
  <c r="D16" i="9"/>
  <c r="D17" i="9"/>
  <c r="D18" i="9"/>
  <c r="D19" i="9"/>
  <c r="D20" i="9"/>
  <c r="F20" i="9" s="1"/>
  <c r="D21" i="9"/>
  <c r="F21" i="9" s="1"/>
  <c r="D22" i="9"/>
  <c r="F22" i="9" s="1"/>
  <c r="D23" i="9"/>
  <c r="F23" i="9" s="1"/>
  <c r="D24" i="9"/>
  <c r="F24" i="9" s="1"/>
  <c r="D25" i="9"/>
  <c r="F25" i="9" s="1"/>
  <c r="D26" i="9"/>
  <c r="F26" i="9" s="1"/>
  <c r="D27" i="9"/>
  <c r="F27" i="9" s="1"/>
  <c r="D28" i="9"/>
  <c r="F28" i="9" s="1"/>
  <c r="D29" i="9"/>
  <c r="F29" i="9" s="1"/>
  <c r="D30" i="9"/>
  <c r="F30" i="9" s="1"/>
  <c r="D8" i="9"/>
  <c r="F8" i="9" s="1"/>
  <c r="I64" i="1"/>
  <c r="F64" i="1"/>
  <c r="H62" i="9"/>
  <c r="I63" i="1"/>
  <c r="F63" i="1"/>
  <c r="H50" i="9"/>
  <c r="H51" i="1"/>
  <c r="F51" i="1"/>
  <c r="H49" i="9"/>
  <c r="H50" i="1"/>
  <c r="F50" i="1"/>
  <c r="H30" i="9"/>
  <c r="F31" i="1"/>
  <c r="H31" i="1" s="1"/>
  <c r="H29" i="9"/>
  <c r="H30" i="1"/>
  <c r="F30" i="1"/>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6" i="12"/>
  <c r="F21" i="8"/>
  <c r="F22" i="8"/>
  <c r="F23" i="8"/>
  <c r="F24" i="8"/>
  <c r="F25" i="8"/>
  <c r="F26" i="8"/>
  <c r="F27" i="8"/>
  <c r="F28" i="8"/>
  <c r="F29" i="8"/>
  <c r="F30" i="8"/>
  <c r="F31" i="8"/>
  <c r="F32" i="8"/>
  <c r="F33" i="8"/>
  <c r="F34" i="8"/>
  <c r="G34" i="8" s="1"/>
  <c r="F20" i="8"/>
  <c r="G3" i="2"/>
  <c r="H61" i="9"/>
  <c r="H48" i="9"/>
  <c r="H49" i="1"/>
  <c r="F49" i="1"/>
  <c r="I12" i="10"/>
  <c r="G36" i="12"/>
  <c r="F44" i="5"/>
  <c r="F20" i="5"/>
  <c r="F21" i="5"/>
  <c r="F22" i="5"/>
  <c r="F23" i="5"/>
  <c r="F24" i="5"/>
  <c r="F25" i="5"/>
  <c r="F26" i="5"/>
  <c r="F27" i="5"/>
  <c r="F28" i="5"/>
  <c r="F29" i="5"/>
  <c r="F30" i="5"/>
  <c r="F31" i="5"/>
  <c r="F32" i="5"/>
  <c r="F33" i="5"/>
  <c r="F19" i="5"/>
  <c r="C2" i="9"/>
  <c r="H9" i="9"/>
  <c r="H10" i="9"/>
  <c r="H11" i="9"/>
  <c r="H12" i="9"/>
  <c r="H13" i="9"/>
  <c r="H14" i="9"/>
  <c r="H15" i="9"/>
  <c r="H16" i="9"/>
  <c r="H17" i="9"/>
  <c r="H18" i="9"/>
  <c r="H19" i="9"/>
  <c r="H20" i="9"/>
  <c r="H21" i="9"/>
  <c r="H22" i="9"/>
  <c r="H23" i="9"/>
  <c r="H24" i="9"/>
  <c r="H25" i="9"/>
  <c r="H26" i="9"/>
  <c r="H27" i="9"/>
  <c r="H28" i="9"/>
  <c r="H41" i="9"/>
  <c r="H42" i="9"/>
  <c r="H43" i="9"/>
  <c r="H44" i="9"/>
  <c r="H45" i="9"/>
  <c r="H46" i="9"/>
  <c r="H47" i="9"/>
  <c r="H52" i="9"/>
  <c r="H53" i="9"/>
  <c r="H54" i="9"/>
  <c r="H55" i="9"/>
  <c r="H56" i="9"/>
  <c r="H57" i="9"/>
  <c r="H58" i="9"/>
  <c r="H59" i="9"/>
  <c r="H60" i="9"/>
  <c r="H63" i="9"/>
  <c r="H8" i="9"/>
  <c r="I56" i="1"/>
  <c r="I57" i="1"/>
  <c r="I58" i="1"/>
  <c r="I59" i="1"/>
  <c r="I60" i="1"/>
  <c r="I61" i="1"/>
  <c r="I62" i="1"/>
  <c r="I55" i="1"/>
  <c r="H36" i="1"/>
  <c r="H37" i="1"/>
  <c r="H39" i="1"/>
  <c r="H40" i="1"/>
  <c r="H41" i="1"/>
  <c r="H42" i="1"/>
  <c r="H43" i="1"/>
  <c r="H44" i="1"/>
  <c r="H45" i="1"/>
  <c r="H46" i="1"/>
  <c r="H47" i="1"/>
  <c r="H48" i="1"/>
  <c r="H33" i="1"/>
  <c r="H34" i="1"/>
  <c r="H10" i="1"/>
  <c r="H11" i="1"/>
  <c r="H13" i="1"/>
  <c r="H14" i="1"/>
  <c r="H15" i="1"/>
  <c r="H16" i="1"/>
  <c r="H18" i="1"/>
  <c r="H19" i="1"/>
  <c r="H20" i="1"/>
  <c r="H21" i="1"/>
  <c r="H22" i="1"/>
  <c r="H23" i="1"/>
  <c r="H24" i="1"/>
  <c r="H25" i="1"/>
  <c r="H26" i="1"/>
  <c r="H27" i="1"/>
  <c r="H28" i="1"/>
  <c r="H29" i="1"/>
  <c r="F60" i="9"/>
  <c r="C32" i="1"/>
  <c r="C38" i="1" s="1"/>
  <c r="C52" i="1"/>
  <c r="F46" i="1"/>
  <c r="F21" i="1"/>
  <c r="F22" i="1"/>
  <c r="F23" i="1"/>
  <c r="F24" i="1"/>
  <c r="F25" i="1"/>
  <c r="F26" i="1"/>
  <c r="F27" i="1"/>
  <c r="F28" i="1"/>
  <c r="F29" i="1"/>
  <c r="C3" i="9"/>
  <c r="G2" i="2"/>
  <c r="I5" i="10"/>
  <c r="I6" i="10"/>
  <c r="I7" i="10"/>
  <c r="I8" i="10"/>
  <c r="I9" i="10"/>
  <c r="I10" i="10"/>
  <c r="I11" i="10"/>
  <c r="I20" i="10"/>
  <c r="I4" i="10"/>
  <c r="I5" i="2"/>
  <c r="I6" i="2"/>
  <c r="I7" i="2"/>
  <c r="I8" i="2"/>
  <c r="I9" i="2"/>
  <c r="I10" i="2"/>
  <c r="I11" i="2"/>
  <c r="I12" i="2"/>
  <c r="I20" i="2"/>
  <c r="I4" i="2"/>
  <c r="F60" i="1"/>
  <c r="F61" i="1"/>
  <c r="F18" i="1"/>
  <c r="F13" i="1"/>
  <c r="F17" i="9"/>
  <c r="G18" i="8"/>
  <c r="G17" i="5"/>
  <c r="G7" i="1"/>
  <c r="E64" i="9"/>
  <c r="C64" i="9"/>
  <c r="E51" i="9"/>
  <c r="C51" i="9"/>
  <c r="E31" i="9"/>
  <c r="C31" i="9"/>
  <c r="C37" i="9" s="1"/>
  <c r="D65" i="1"/>
  <c r="E65" i="1"/>
  <c r="C65" i="1"/>
  <c r="D52" i="1"/>
  <c r="E52" i="1"/>
  <c r="D32" i="1"/>
  <c r="E32" i="1"/>
  <c r="C4" i="9"/>
  <c r="D3" i="10" s="1"/>
  <c r="C1" i="9"/>
  <c r="D3" i="2"/>
  <c r="H3" i="2"/>
  <c r="I2" i="2"/>
  <c r="H21" i="10"/>
  <c r="G21" i="10"/>
  <c r="J21" i="10" s="1"/>
  <c r="F21" i="10"/>
  <c r="I21" i="10" s="1"/>
  <c r="E34" i="9"/>
  <c r="D21" i="10"/>
  <c r="F41" i="9"/>
  <c r="F19" i="9"/>
  <c r="F18" i="9"/>
  <c r="F16" i="9"/>
  <c r="F9" i="9"/>
  <c r="C18" i="8"/>
  <c r="D18" i="8"/>
  <c r="E18" i="8"/>
  <c r="D35" i="8"/>
  <c r="D41" i="8" s="1"/>
  <c r="E35" i="8"/>
  <c r="G36" i="8"/>
  <c r="G37" i="8"/>
  <c r="G39" i="8"/>
  <c r="G40" i="8"/>
  <c r="G43" i="8"/>
  <c r="G44" i="8"/>
  <c r="F45" i="8"/>
  <c r="G45" i="8"/>
  <c r="F46" i="8"/>
  <c r="F47" i="8"/>
  <c r="G47" i="8"/>
  <c r="F48" i="8"/>
  <c r="F49" i="8"/>
  <c r="G49" i="8" s="1"/>
  <c r="F50" i="8"/>
  <c r="G50" i="8"/>
  <c r="C51" i="8"/>
  <c r="D51" i="8"/>
  <c r="F51" i="8"/>
  <c r="E51" i="8"/>
  <c r="F54" i="8"/>
  <c r="G54" i="8"/>
  <c r="F55" i="8"/>
  <c r="G55" i="8"/>
  <c r="F56" i="8"/>
  <c r="G56" i="8"/>
  <c r="F57" i="8"/>
  <c r="G57" i="8"/>
  <c r="F58" i="8"/>
  <c r="G58" i="8"/>
  <c r="F60" i="8"/>
  <c r="G60" i="8" s="1"/>
  <c r="C61" i="8"/>
  <c r="D61" i="8"/>
  <c r="D64" i="8" s="1"/>
  <c r="D66" i="8" s="1"/>
  <c r="E61" i="8"/>
  <c r="E64" i="8"/>
  <c r="E66" i="8" s="1"/>
  <c r="G62" i="8"/>
  <c r="G63" i="8"/>
  <c r="D34" i="9"/>
  <c r="C35" i="8"/>
  <c r="C41" i="8" s="1"/>
  <c r="C64" i="8"/>
  <c r="F38" i="8"/>
  <c r="E41" i="8"/>
  <c r="D7" i="1"/>
  <c r="D17" i="5"/>
  <c r="C7" i="1"/>
  <c r="C17" i="5"/>
  <c r="F16" i="1"/>
  <c r="F58" i="1"/>
  <c r="F9" i="1"/>
  <c r="H9" i="1"/>
  <c r="G21" i="2"/>
  <c r="D35" i="1" s="1"/>
  <c r="D21" i="2"/>
  <c r="F43" i="1"/>
  <c r="F44" i="1"/>
  <c r="F45" i="1"/>
  <c r="F47" i="1"/>
  <c r="F48" i="1"/>
  <c r="H21" i="2"/>
  <c r="G60" i="5"/>
  <c r="G59" i="5"/>
  <c r="E58" i="5"/>
  <c r="D58" i="5"/>
  <c r="D61" i="5" s="1"/>
  <c r="C58" i="5"/>
  <c r="G57" i="5"/>
  <c r="F57" i="5"/>
  <c r="G56" i="5"/>
  <c r="F56" i="5"/>
  <c r="G55" i="5"/>
  <c r="F55" i="5"/>
  <c r="G54" i="5"/>
  <c r="F54" i="5"/>
  <c r="G53" i="5"/>
  <c r="F53" i="5"/>
  <c r="E50" i="5"/>
  <c r="F50" i="5" s="1"/>
  <c r="D50" i="5"/>
  <c r="C50" i="5"/>
  <c r="G49" i="5"/>
  <c r="F49" i="5"/>
  <c r="G48" i="5"/>
  <c r="F48" i="5"/>
  <c r="G47" i="5"/>
  <c r="F47" i="5"/>
  <c r="G46" i="5"/>
  <c r="F46" i="5"/>
  <c r="G45" i="5"/>
  <c r="F45" i="5"/>
  <c r="G44" i="5"/>
  <c r="G43" i="5"/>
  <c r="G42" i="5"/>
  <c r="G39" i="5"/>
  <c r="G38" i="5"/>
  <c r="G36" i="5"/>
  <c r="G35" i="5"/>
  <c r="E34" i="5"/>
  <c r="E40" i="5" s="1"/>
  <c r="D34" i="5"/>
  <c r="C34" i="5"/>
  <c r="C40" i="5" s="1"/>
  <c r="E17" i="5"/>
  <c r="C61" i="5"/>
  <c r="F58" i="5"/>
  <c r="E7" i="1"/>
  <c r="F56" i="1"/>
  <c r="F57" i="1"/>
  <c r="F59" i="1"/>
  <c r="F62" i="1"/>
  <c r="F55" i="1"/>
  <c r="F42" i="1"/>
  <c r="F21" i="2"/>
  <c r="J21" i="2" s="1"/>
  <c r="F10" i="1"/>
  <c r="F11" i="1"/>
  <c r="F12" i="1"/>
  <c r="H12" i="1"/>
  <c r="F14" i="1"/>
  <c r="F15" i="1"/>
  <c r="F17" i="1"/>
  <c r="H17" i="1"/>
  <c r="F19" i="1"/>
  <c r="F20" i="1"/>
  <c r="I21" i="2"/>
  <c r="F37" i="5"/>
  <c r="D40" i="5"/>
  <c r="D63" i="5" l="1"/>
  <c r="C66" i="8"/>
  <c r="F41" i="8"/>
  <c r="E61" i="5"/>
  <c r="E63" i="5" s="1"/>
  <c r="F63" i="5" s="1"/>
  <c r="C63" i="5"/>
  <c r="E35" i="1"/>
  <c r="F64" i="8"/>
  <c r="F66" i="8"/>
  <c r="F40" i="5"/>
  <c r="F61" i="8"/>
  <c r="F35" i="8"/>
  <c r="F34" i="5"/>
  <c r="D51" i="9"/>
  <c r="F51" i="9" s="1"/>
  <c r="F47" i="9"/>
  <c r="D31" i="9"/>
  <c r="D37" i="9" s="1"/>
  <c r="F35" i="1"/>
  <c r="G6" i="9"/>
  <c r="E67" i="9"/>
  <c r="E38" i="1"/>
  <c r="D38" i="1"/>
  <c r="G3" i="10"/>
  <c r="G2" i="10"/>
  <c r="H3" i="10"/>
  <c r="F34" i="9"/>
  <c r="E37" i="9"/>
  <c r="C6" i="9"/>
  <c r="D6" i="9"/>
  <c r="E6" i="9"/>
  <c r="F3" i="10"/>
  <c r="I2" i="10"/>
  <c r="C68" i="1"/>
  <c r="C70" i="1" s="1"/>
  <c r="F52" i="1"/>
  <c r="F32" i="1"/>
  <c r="C67" i="9"/>
  <c r="C69" i="9" s="1"/>
  <c r="F65" i="1"/>
  <c r="E68" i="1"/>
  <c r="D68" i="1"/>
  <c r="F61" i="5" l="1"/>
  <c r="F31" i="9"/>
  <c r="F37" i="9"/>
  <c r="F38" i="1"/>
  <c r="E69" i="9"/>
  <c r="D70" i="1"/>
  <c r="E70" i="1"/>
  <c r="D63" i="9" s="1"/>
  <c r="F63" i="9" l="1"/>
  <c r="D64" i="9"/>
  <c r="F70" i="1"/>
  <c r="F68" i="1"/>
  <c r="D67" i="9" l="1"/>
  <c r="D69" i="9" s="1"/>
  <c r="F64" i="9"/>
  <c r="F67" i="9" l="1"/>
  <c r="F69" i="9"/>
</calcChain>
</file>

<file path=xl/comments1.xml><?xml version="1.0" encoding="utf-8"?>
<comments xmlns="http://schemas.openxmlformats.org/spreadsheetml/2006/main">
  <authors>
    <author>Neuzil Patrick</author>
  </authors>
  <commentList>
    <comment ref="H54" authorId="0" shapeId="0">
      <text>
        <r>
          <rPr>
            <b/>
            <sz val="9"/>
            <color indexed="81"/>
            <rFont val="Segoe UI"/>
            <family val="2"/>
          </rPr>
          <t>Neuzil Patrick:</t>
        </r>
        <r>
          <rPr>
            <sz val="9"/>
            <color indexed="81"/>
            <rFont val="Segoe UI"/>
            <family val="2"/>
          </rPr>
          <t xml:space="preserve">
Hier ist der Status der jeweiligen Förderung anzuführen; Auswahlfeld: bewilligt oder angesucht
</t>
        </r>
      </text>
    </comment>
  </commentList>
</comments>
</file>

<file path=xl/sharedStrings.xml><?xml version="1.0" encoding="utf-8"?>
<sst xmlns="http://schemas.openxmlformats.org/spreadsheetml/2006/main" count="290" uniqueCount="130">
  <si>
    <t>Büromaterial</t>
  </si>
  <si>
    <t>Weiterbildung</t>
  </si>
  <si>
    <t>GESAMT</t>
  </si>
  <si>
    <t>1. Sachkosten</t>
  </si>
  <si>
    <t>Funktion</t>
  </si>
  <si>
    <t>Lohnkosten inkl. LNK</t>
  </si>
  <si>
    <t>2. Personalkosten</t>
  </si>
  <si>
    <t>3. Gesamtkosten</t>
  </si>
  <si>
    <t>Summe</t>
  </si>
  <si>
    <t>Spenden</t>
  </si>
  <si>
    <t>Sponsoring</t>
  </si>
  <si>
    <t>4. Einnahmen/Eigenmittel</t>
  </si>
  <si>
    <t>5. Förderungen</t>
  </si>
  <si>
    <t>Gesamterfordernis</t>
  </si>
  <si>
    <t>Ausgaben</t>
  </si>
  <si>
    <t>Einnahmen</t>
  </si>
  <si>
    <t>6. Gesamteinnahmen</t>
  </si>
  <si>
    <t>Für das Jahr:</t>
  </si>
  <si>
    <t xml:space="preserve">EU </t>
  </si>
  <si>
    <t>Abw. in %</t>
  </si>
  <si>
    <t>Begründung:</t>
  </si>
  <si>
    <t>PLAN/IST:</t>
  </si>
  <si>
    <t>Sachkosten:</t>
  </si>
  <si>
    <t>Personalkosten:</t>
  </si>
  <si>
    <t>in%</t>
  </si>
  <si>
    <t/>
  </si>
  <si>
    <t>in Euro</t>
  </si>
  <si>
    <t>Förderart:</t>
  </si>
  <si>
    <t>Gesamtförderung</t>
  </si>
  <si>
    <t>Einzeförderung</t>
  </si>
  <si>
    <t>Status</t>
  </si>
  <si>
    <t>angesucht</t>
  </si>
  <si>
    <t>bewilligt</t>
  </si>
  <si>
    <t>Förderwerber*in:</t>
  </si>
  <si>
    <t>Geringwertige Wirtschaftsgüter (Investitionen bis zu EUR 1.000,--)</t>
  </si>
  <si>
    <t>Differenz (Gesamteinnahmen - Gesamtausgaben)</t>
  </si>
  <si>
    <t>Förderjahr:</t>
  </si>
  <si>
    <t>Fördernehmer*in:</t>
  </si>
  <si>
    <t>Anstellungszeitraum im Förderjahr in Monaten</t>
  </si>
  <si>
    <t>&lt;- Bitte Begründung angeben</t>
  </si>
  <si>
    <r>
      <t>Stadt Wien (</t>
    </r>
    <r>
      <rPr>
        <b/>
        <sz val="11"/>
        <color indexed="8"/>
        <rFont val="Lucida Sans"/>
        <family val="2"/>
      </rPr>
      <t>OHNE</t>
    </r>
    <r>
      <rPr>
        <sz val="11"/>
        <color indexed="8"/>
        <rFont val="Lucida Sans"/>
        <family val="2"/>
      </rPr>
      <t xml:space="preserve"> MA 13)</t>
    </r>
  </si>
  <si>
    <r>
      <rPr>
        <b/>
        <sz val="8"/>
        <color indexed="8"/>
        <rFont val="Lucida Sans"/>
        <family val="2"/>
      </rPr>
      <t>NICHT BEFÜLLBAR</t>
    </r>
    <r>
      <rPr>
        <sz val="8"/>
        <color indexed="8"/>
        <rFont val="Lucida Sans"/>
        <family val="2"/>
      </rPr>
      <t>, wird automatisch berechnet; Die Differenz ergibt sich aus den Gesamteinnahmen abzüglich der Gesamtausgaben und stellt das Jahresergebnis dar.</t>
    </r>
  </si>
  <si>
    <t xml:space="preserve">Name laut ZVR-Auszug/Firmenbuchauszug </t>
  </si>
  <si>
    <t>Hier sind entweder durchgehend die Plan-Werte ODER Ist-Werte einzufügen. Sofern die Ist-Werte bereits vorliegen, wären diese den Plan-Werten vorzuziehen.</t>
  </si>
  <si>
    <t>Abw. in %:</t>
  </si>
  <si>
    <t>Gesamterfordernis:</t>
  </si>
  <si>
    <r>
      <t xml:space="preserve">Bezirk, </t>
    </r>
    <r>
      <rPr>
        <sz val="8"/>
        <color indexed="8"/>
        <rFont val="Lucida Sans"/>
        <family val="2"/>
      </rPr>
      <t>bitte den jeweiligen Bezirk anführen</t>
    </r>
  </si>
  <si>
    <t>Differenz ( Gesamteinnahmen - Gesamtasugaben):</t>
  </si>
  <si>
    <t>Angebot / Projekt SUMME</t>
  </si>
  <si>
    <t>höchste abgeschlossene Qualifikation</t>
  </si>
  <si>
    <t>höchte abgeschlossene Qualifikation</t>
  </si>
  <si>
    <t>Einzelförderung</t>
  </si>
  <si>
    <t>Förderungen:</t>
  </si>
  <si>
    <t>Erstansuchen</t>
  </si>
  <si>
    <t>Nein</t>
  </si>
  <si>
    <t>Ja</t>
  </si>
  <si>
    <t>Erstansuchen:</t>
  </si>
  <si>
    <t>1. Sachkosten (Sk)</t>
  </si>
  <si>
    <t>4. Einnahmen/Eigenmittel (Em)</t>
  </si>
  <si>
    <t>5. Förderungen (Fd)</t>
  </si>
  <si>
    <t>Personalübersicht (Fb):</t>
  </si>
  <si>
    <t>&lt;- Bitte Begründung und Status angeben</t>
  </si>
  <si>
    <t>&lt;- Bitte Status angeben</t>
  </si>
  <si>
    <t>&lt;- Bitte Überschuss begründen</t>
  </si>
  <si>
    <t>&lt;- Bitte Defizit begründen</t>
  </si>
  <si>
    <t>Auswahlfeld: Ja (für dieses Vorhaben wird erstmalig bei MA 13 angesucht) oder Nein (für dieses Vorhaben wird jährlich bei der MA 13 angesucht). Bei Erstansuchen (Auswahl: Ja) werden die Spalten "Ist 2021", "Plan/Ist 2022" im Finanzplan, sowie die Spalten "2022(Vorjahr)", "Vergleich 22/23" in der Personalübersicht (Fp) und die Spalte "Ist 2022" im Finanzbericht ausgeblendet.</t>
  </si>
  <si>
    <t>Nachvollziehbare Begründungen sind in jenen Ausgaben- und Einnahmenfeldern anzuführen, in denen die Abweichung zum Plan/Ist-Wert 2022 über 2% UND EUR 1.000,-- liegt.</t>
  </si>
  <si>
    <t>Sollte bei einer Position gegenüber dem Vorjahr eine Abweichung von mindestens 2% UND EUR 1.000,-- vorliegen, ist eine nachvollziehbare Begründung anzuführen.</t>
  </si>
  <si>
    <t>Hier ist der Status der jeweiligen Förderung im aktuellen Förderjahr anzuführen; Auswahlfeld: angesucht oder bewilligt</t>
  </si>
  <si>
    <r>
      <t>Bundesministerium</t>
    </r>
    <r>
      <rPr>
        <sz val="8"/>
        <color indexed="8"/>
        <rFont val="Lucida Sans"/>
        <family val="2"/>
      </rPr>
      <t>, bitte jedes Ministerium einzeln anführen</t>
    </r>
  </si>
  <si>
    <t>Bildungsgrätzl:</t>
  </si>
  <si>
    <t>Hier ist anzuführen, für welches Bildungsgrätzl die Gesamtförderung in Höhe von max. EUR 5.000,-- beantragt wird.</t>
  </si>
  <si>
    <r>
      <t xml:space="preserve">Die detaillierten Personalkosten für die Jahre </t>
    </r>
    <r>
      <rPr>
        <b/>
        <sz val="8"/>
        <color indexed="8"/>
        <rFont val="Lucida Sans"/>
        <family val="2"/>
      </rPr>
      <t>2022 und 2023</t>
    </r>
    <r>
      <rPr>
        <sz val="8"/>
        <color indexed="8"/>
        <rFont val="Lucida Sans"/>
        <family val="2"/>
      </rPr>
      <t xml:space="preserve"> sind in der Personalübersicht vollständig anzuführen (bei Bedarf ist es möglich, noch weitere Zeilen einzufügen). Die Summe der Personalkosten in der</t>
    </r>
    <r>
      <rPr>
        <b/>
        <sz val="8"/>
        <color indexed="8"/>
        <rFont val="Lucida Sans"/>
        <family val="2"/>
      </rPr>
      <t xml:space="preserve"> Personalübersicht aus den Jahren 2022 und 2023 </t>
    </r>
    <r>
      <rPr>
        <sz val="8"/>
        <color indexed="8"/>
        <rFont val="Lucida Sans"/>
        <family val="2"/>
      </rPr>
      <t xml:space="preserve">werden automatisch in den Finanzplan eingespeist. </t>
    </r>
    <r>
      <rPr>
        <b/>
        <sz val="8"/>
        <color indexed="8"/>
        <rFont val="Lucida Sans"/>
        <family val="2"/>
      </rPr>
      <t xml:space="preserve">Bei dem Jahr 2021 muss die Summe der Personalkosten direkt im Finanzplan eingegeben werden. </t>
    </r>
  </si>
  <si>
    <r>
      <rPr>
        <b/>
        <sz val="8"/>
        <color indexed="8"/>
        <rFont val="Lucida Sans"/>
        <family val="2"/>
      </rPr>
      <t>NICHT BEFÜLLBAR</t>
    </r>
    <r>
      <rPr>
        <sz val="8"/>
        <color indexed="8"/>
        <rFont val="Lucida Sans"/>
        <family val="2"/>
      </rPr>
      <t>, wird automatisch berechnet; Das Gesamterfordernis ergibt sich aus den geplanten Ausgaben abzüglich der geplanten Einnahmen. Die Differenz stellt den Förderbedarf des Vorhabens bei der MA 13 dar.</t>
    </r>
  </si>
  <si>
    <t>Bildungsgrätzl X</t>
  </si>
  <si>
    <t>Verein Y</t>
  </si>
  <si>
    <t>Informationsmaterial/ Öffentlichkeitsarbeit  (z.B. Druckkosten, Webseite)</t>
  </si>
  <si>
    <t>Versicherungen, Gebühren (z.B. für Veranstaltungen)</t>
  </si>
  <si>
    <t>Reisekosten</t>
  </si>
  <si>
    <t>Honorare (Leistungen selbständiger Dritter oder auf Werkvertragsbasis, z.B. Beratung, Bildungsgrätzl-Administration, Moderation, Workshop-Leiter*innen, Training, Prozessbegleitung)</t>
  </si>
  <si>
    <t>Bildungsgrätzl-bezogene Miete und Betriebskosten</t>
  </si>
  <si>
    <t>Investitionen über EUR 1.000,-- (z.B. Lehrmittel, Spiel- und Forschungsmaterial, bitte einzeln auflisten)</t>
  </si>
  <si>
    <t>Ausgben</t>
  </si>
  <si>
    <t>Angestellte für das Vorhaben Bildungsgrätzl (Administration, Prozessbegleitung)</t>
  </si>
  <si>
    <t>Eigene Einnahmen (Veranstaltungsbeiträge, Unkostenbeiträge,…)</t>
  </si>
  <si>
    <t>Auflösung Rückstellungen/Rücklagen</t>
  </si>
  <si>
    <t>Angestellte für das Vorhaben Bildungsgrätzl</t>
  </si>
  <si>
    <t>SUMME</t>
  </si>
  <si>
    <t>Nachvollziehbare Begründungen sind in jenen Ausgaben- und Einnahmenfeldern anzuführen, in denen die Abweichung zum Plan-Wert 2023 über 10 % UND EUR 1.000,-- liegt.</t>
  </si>
  <si>
    <r>
      <t>Die detaillierten Personalkosten für Plan und Ist im Jahr 2023 sind in der Personalübersicht vollständig anzuführen (bei Bedarf ist es möglich, noch weitere Zeilen einzufügen). Die Summe der Personalkosten in der</t>
    </r>
    <r>
      <rPr>
        <b/>
        <sz val="8"/>
        <color indexed="8"/>
        <rFont val="Lucida Sans"/>
        <family val="2"/>
      </rPr>
      <t xml:space="preserve"> Personalübersicht aus dem Jahr 2023 (Plan UND Ist) </t>
    </r>
    <r>
      <rPr>
        <sz val="8"/>
        <color indexed="8"/>
        <rFont val="Lucida Sans"/>
        <family val="2"/>
      </rPr>
      <t xml:space="preserve">werden automatisch in den Finanzplan eingespeist. </t>
    </r>
    <r>
      <rPr>
        <b/>
        <sz val="8"/>
        <color indexed="8"/>
        <rFont val="Lucida Sans"/>
        <family val="2"/>
      </rPr>
      <t xml:space="preserve">Bei dem Jahr 2022 muss die Summen der Personalkosten direkt im Finanzbericht eingegeben werden. </t>
    </r>
  </si>
  <si>
    <r>
      <t xml:space="preserve">Sollte bei einer Ist-Position gegenüber dem Plan-Wert eine Abweichung von mindestens 10% </t>
    </r>
    <r>
      <rPr>
        <b/>
        <sz val="8"/>
        <color indexed="8"/>
        <rFont val="Lucida Sans"/>
        <family val="2"/>
      </rPr>
      <t>UND</t>
    </r>
    <r>
      <rPr>
        <sz val="8"/>
        <color indexed="8"/>
        <rFont val="Lucida Sans"/>
        <family val="2"/>
      </rPr>
      <t xml:space="preserve"> EUR 1.000,-- vorliegen, ist eine nachvollziehbare Begründung anzuführen.</t>
    </r>
  </si>
  <si>
    <r>
      <t xml:space="preserve">Die erhaltene Förderung der MA 13 ist unter "Förderung MA 13" anzuführen. </t>
    </r>
    <r>
      <rPr>
        <b/>
        <sz val="8"/>
        <color indexed="8"/>
        <rFont val="Lucida Sans"/>
        <family val="2"/>
      </rPr>
      <t xml:space="preserve">ACHTUNG: </t>
    </r>
    <r>
      <rPr>
        <sz val="8"/>
        <color indexed="8"/>
        <rFont val="Lucida Sans"/>
        <family val="2"/>
      </rPr>
      <t>Die Plan-Werte werden durch Aktivierung des Button "Lade Förderungen aus Finanzplan" importiert.</t>
    </r>
  </si>
  <si>
    <t xml:space="preserve">Hier sind Belege in der Höhe der Förderung der MA13 anzuführen. </t>
  </si>
  <si>
    <t>Arbeitsmappe Buchungsjournal:</t>
  </si>
  <si>
    <t>Angebot</t>
  </si>
  <si>
    <t>Buchungsjournal</t>
  </si>
  <si>
    <t>über Belege in Höhe der Förderung der MA 13</t>
  </si>
  <si>
    <t>Bel.Nr.</t>
  </si>
  <si>
    <t>Re.Datum</t>
  </si>
  <si>
    <t>Zahlungs- datum</t>
  </si>
  <si>
    <t>Rechnungsleger*in</t>
  </si>
  <si>
    <t xml:space="preserve">Verwendungszweck </t>
  </si>
  <si>
    <t>Betrag</t>
  </si>
  <si>
    <t>GESAMTSUMME</t>
  </si>
  <si>
    <t>Sonstiges Verbrauchsmaterial</t>
  </si>
  <si>
    <t>Gesamtförderung Bildungsgrätzl bis max. EUR 5.000,--</t>
  </si>
  <si>
    <t>Sonstige Ausgaben (bitte einzeln auflisten)</t>
  </si>
  <si>
    <t>Sonstige Förderungen</t>
  </si>
  <si>
    <t>Sonstige Einnahmen/Eigenmittel (bitte einzeln auflisten)</t>
  </si>
  <si>
    <t>Sonstige Förderungen (bitte einzeln auflisten)</t>
  </si>
  <si>
    <t>Pädagogische Erfordernisse (Lehrmittel, Spiel- und Forschungsmaterial)</t>
  </si>
  <si>
    <t>Sonstige Einnahmen</t>
  </si>
  <si>
    <t>Sonstige Ausgaben</t>
  </si>
  <si>
    <t xml:space="preserve">Sonstige Ausgaben </t>
  </si>
  <si>
    <t>Miete technische Ausstattung</t>
  </si>
  <si>
    <t>Miete Sitzgelegenheiten</t>
  </si>
  <si>
    <t>Dekoration</t>
  </si>
  <si>
    <t>Stadt Wien MA 13</t>
  </si>
  <si>
    <t>Kostenposition im Finanzbericht</t>
  </si>
  <si>
    <t>Reisekosten (z.B. Bildungsgrätzl-Klausur; ausgenommen Verpflegung)</t>
  </si>
  <si>
    <t>Weiterbildung (z.B. Kurskosten, Tagungsgebühren)</t>
  </si>
  <si>
    <t>&lt;- Bitte alle Spalten (A-G) ausfüllen</t>
  </si>
  <si>
    <t xml:space="preserve">Die angegebenen Kosten müssen mit den im Sachvorhaben aufgelisteten Aktivitäten und Leistungen im unmittelbaren Zusammenhang stehen. Es können auch noch weitere Positionen hinzugefügt werden. Die Positionen müssen jedoch dem Österreichischen Kontenrahmen entsprechen. Um Kontinuität und Vergleichbarkeit bei den Anträgen und Abrechnungen gewährleisten zu können, ist auf eine einheitliche Zuordnung der Ausgaben zu den Kostenarten zu achten. </t>
  </si>
  <si>
    <t>Informationsmaterial/ Öffentlichkeitsarbeit (z.B. Druckkosten, Webseite)</t>
  </si>
  <si>
    <t>Die angegebenen Kosten müssen mit den im Sachbericht aufgelisteten Aktivitäten und Leistungen im unmittelbaren Zusammenhang stehen. Es können auch noch weitere Positionen hinzugefügt werden. Die Positionen müssen jedoch dem Österreichischen Kontenrahmen entsprechen. Zwecks Vergleichbarkeit muss die Struktur des Finanzberichts der Struktur des Finanzplans entsprechen (gleiche Kostenpositionenf und einheitliche Zuordnung der Ausgaben zu den Kostenarten). Zudem muss im Rahmen der Abrechnung auch gewährleistet werden können, dass bei dem Finanzberichten eine einfache Vergleichbarkeit zu den Belegen im Buchungsjournal herzustellen ist.</t>
  </si>
  <si>
    <r>
      <t>Zieht sich die Datenfelder Funktion, höchste abgeschlossene Qualifikation, Anstellungszeitraum in Monaten, Lohnkosten inkl. LNK/Plan und W-ST Plan aus der Personalübersicht (Fp); die restlichen Felder müssen manuell ausgefüllt werden und den IST-Stand darstellen.</t>
    </r>
    <r>
      <rPr>
        <b/>
        <sz val="8"/>
        <color indexed="8"/>
        <rFont val="Lucida Sans"/>
        <family val="2"/>
      </rPr>
      <t/>
    </r>
  </si>
  <si>
    <t>geplant</t>
  </si>
  <si>
    <t>beantragt</t>
  </si>
  <si>
    <t>Stadt Wien MA13</t>
  </si>
  <si>
    <t>Gesamterfordernis (bzw. Überschuss/Defizit bei IST-Zahlen)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</si>
</sst>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quot;€&quot;\ * #,##0.00_-;_-&quot;€&quot;\ * &quot;-&quot;??_-;_-@_-"/>
    <numFmt numFmtId="164" formatCode="#,##0.0"/>
    <numFmt numFmtId="165" formatCode="#,##0.00_ ;\-#,##0.00\ "/>
  </numFmts>
  <fonts count="15" x14ac:knownFonts="1">
    <font>
      <sz val="11"/>
      <color theme="1"/>
      <name val="Calibri"/>
      <family val="2"/>
      <scheme val="minor"/>
    </font>
    <font>
      <b/>
      <sz val="9"/>
      <color indexed="81"/>
      <name val="Segoe UI"/>
      <family val="2"/>
    </font>
    <font>
      <sz val="9"/>
      <color indexed="81"/>
      <name val="Segoe UI"/>
      <family val="2"/>
    </font>
    <font>
      <b/>
      <sz val="8"/>
      <color indexed="8"/>
      <name val="Lucida Sans"/>
      <family val="2"/>
    </font>
    <font>
      <sz val="8"/>
      <color indexed="8"/>
      <name val="Lucida Sans"/>
      <family val="2"/>
    </font>
    <font>
      <sz val="11"/>
      <color indexed="8"/>
      <name val="Lucida Sans"/>
      <family val="2"/>
    </font>
    <font>
      <b/>
      <sz val="11"/>
      <color indexed="8"/>
      <name val="Lucida Sans"/>
      <family val="2"/>
    </font>
    <font>
      <sz val="11"/>
      <name val="Lucida Sans"/>
      <family val="2"/>
    </font>
    <font>
      <b/>
      <sz val="8"/>
      <color theme="1"/>
      <name val="Lucida Sans"/>
      <family val="2"/>
    </font>
    <font>
      <sz val="11"/>
      <color theme="1"/>
      <name val="Lucida Sans"/>
      <family val="2"/>
    </font>
    <font>
      <b/>
      <sz val="11"/>
      <color theme="1"/>
      <name val="Lucida Sans"/>
      <family val="2"/>
    </font>
    <font>
      <i/>
      <sz val="10"/>
      <color theme="1"/>
      <name val="Lucida Sans"/>
      <family val="2"/>
    </font>
    <font>
      <sz val="11"/>
      <color rgb="FFC00000"/>
      <name val="Lucida Sans"/>
      <family val="2"/>
    </font>
    <font>
      <sz val="8"/>
      <color theme="1"/>
      <name val="Lucida Sans"/>
      <family val="2"/>
    </font>
    <font>
      <b/>
      <sz val="20"/>
      <color theme="1"/>
      <name val="Lucida Sans"/>
      <family val="2"/>
    </font>
  </fonts>
  <fills count="10">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E285"/>
        <bgColor indexed="64"/>
      </patternFill>
    </fill>
    <fill>
      <patternFill patternType="solid">
        <fgColor theme="0"/>
        <bgColor indexed="64"/>
      </patternFill>
    </fill>
    <fill>
      <patternFill patternType="solid">
        <fgColor rgb="FFC4E59F"/>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192">
    <xf numFmtId="0" fontId="0" fillId="0" borderId="0" xfId="0"/>
    <xf numFmtId="0" fontId="8" fillId="2" borderId="1" xfId="0" applyFont="1" applyFill="1" applyBorder="1" applyAlignment="1">
      <alignment wrapText="1"/>
    </xf>
    <xf numFmtId="0" fontId="9" fillId="0" borderId="0" xfId="0" applyFont="1"/>
    <xf numFmtId="0" fontId="8" fillId="2" borderId="1" xfId="0" applyFont="1" applyFill="1" applyBorder="1" applyAlignment="1">
      <alignment vertical="center" wrapText="1"/>
    </xf>
    <xf numFmtId="0" fontId="8" fillId="2" borderId="1" xfId="0" applyFont="1" applyFill="1" applyBorder="1"/>
    <xf numFmtId="0" fontId="8" fillId="2" borderId="1" xfId="0" applyFont="1" applyFill="1" applyBorder="1" applyAlignment="1">
      <alignment vertical="center"/>
    </xf>
    <xf numFmtId="0" fontId="9" fillId="3" borderId="2" xfId="0" applyFont="1" applyFill="1" applyBorder="1" applyAlignment="1">
      <alignment horizontal="left" vertical="center"/>
    </xf>
    <xf numFmtId="0" fontId="9" fillId="3" borderId="3" xfId="0" applyFont="1" applyFill="1" applyBorder="1" applyAlignment="1">
      <alignment vertical="center"/>
    </xf>
    <xf numFmtId="0" fontId="9" fillId="3" borderId="4" xfId="0" applyFont="1" applyFill="1" applyBorder="1" applyAlignme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0" fillId="0" borderId="0" xfId="0" applyFont="1"/>
    <xf numFmtId="1" fontId="9" fillId="0" borderId="0" xfId="0" applyNumberFormat="1" applyFont="1" applyAlignment="1">
      <alignment horizontal="center"/>
    </xf>
    <xf numFmtId="0" fontId="9" fillId="0" borderId="0" xfId="0" applyFont="1" applyAlignment="1">
      <alignment wrapText="1"/>
    </xf>
    <xf numFmtId="0" fontId="9" fillId="4" borderId="1" xfId="0" applyFont="1" applyFill="1" applyBorder="1"/>
    <xf numFmtId="4" fontId="9" fillId="0" borderId="1" xfId="0" applyNumberFormat="1" applyFont="1" applyBorder="1" applyAlignment="1">
      <alignment horizontal="right" vertical="center"/>
    </xf>
    <xf numFmtId="164" fontId="9" fillId="4" borderId="1" xfId="0" applyNumberFormat="1" applyFont="1" applyFill="1" applyBorder="1" applyAlignment="1">
      <alignment horizontal="center" vertical="center"/>
    </xf>
    <xf numFmtId="1" fontId="9" fillId="0" borderId="1" xfId="0" applyNumberFormat="1" applyFont="1" applyBorder="1" applyAlignment="1">
      <alignment horizontal="left" vertical="center" wrapText="1"/>
    </xf>
    <xf numFmtId="0" fontId="9" fillId="4" borderId="1" xfId="0" applyFont="1" applyFill="1" applyBorder="1" applyAlignment="1">
      <alignment wrapText="1"/>
    </xf>
    <xf numFmtId="0" fontId="9" fillId="0" borderId="1" xfId="0" applyFont="1" applyBorder="1"/>
    <xf numFmtId="4" fontId="9" fillId="4" borderId="1" xfId="0" applyNumberFormat="1" applyFont="1" applyFill="1" applyBorder="1" applyAlignment="1">
      <alignment horizontal="right" vertical="center"/>
    </xf>
    <xf numFmtId="0" fontId="9" fillId="2" borderId="1" xfId="0" applyFont="1" applyFill="1" applyBorder="1" applyAlignment="1">
      <alignment wrapText="1"/>
    </xf>
    <xf numFmtId="4" fontId="9" fillId="0" borderId="0" xfId="0" applyNumberFormat="1" applyFont="1" applyAlignment="1">
      <alignment horizontal="right" vertical="center"/>
    </xf>
    <xf numFmtId="4" fontId="9" fillId="0" borderId="0" xfId="0" applyNumberFormat="1" applyFont="1" applyAlignment="1">
      <alignment horizontal="center"/>
    </xf>
    <xf numFmtId="0" fontId="9" fillId="0" borderId="0" xfId="0" applyFont="1" applyAlignment="1">
      <alignment textRotation="255" wrapText="1"/>
    </xf>
    <xf numFmtId="164" fontId="9" fillId="4" borderId="1" xfId="0" applyNumberFormat="1" applyFont="1" applyFill="1" applyBorder="1" applyAlignment="1">
      <alignment horizontal="center"/>
    </xf>
    <xf numFmtId="164" fontId="9" fillId="5" borderId="0" xfId="0" applyNumberFormat="1" applyFont="1" applyFill="1" applyAlignment="1">
      <alignment horizontal="center"/>
    </xf>
    <xf numFmtId="0" fontId="9" fillId="6" borderId="1" xfId="0" applyFont="1" applyFill="1" applyBorder="1" applyAlignment="1">
      <alignment wrapText="1"/>
    </xf>
    <xf numFmtId="164" fontId="9" fillId="6" borderId="1" xfId="0" applyNumberFormat="1" applyFont="1" applyFill="1" applyBorder="1" applyAlignment="1">
      <alignment horizontal="center" vertical="center"/>
    </xf>
    <xf numFmtId="0" fontId="9" fillId="6" borderId="1" xfId="0" applyFont="1" applyFill="1" applyBorder="1"/>
    <xf numFmtId="4" fontId="9" fillId="6" borderId="1" xfId="0" applyNumberFormat="1" applyFont="1" applyFill="1" applyBorder="1" applyAlignment="1">
      <alignment horizontal="right" vertical="center"/>
    </xf>
    <xf numFmtId="164" fontId="9" fillId="0" borderId="0" xfId="0" applyNumberFormat="1" applyFont="1" applyAlignment="1">
      <alignment horizontal="center"/>
    </xf>
    <xf numFmtId="0" fontId="10" fillId="7" borderId="0" xfId="0" applyFont="1" applyFill="1" applyProtection="1">
      <protection locked="0"/>
    </xf>
    <xf numFmtId="0" fontId="11" fillId="0" borderId="0" xfId="0" applyFont="1"/>
    <xf numFmtId="164" fontId="9" fillId="6" borderId="1" xfId="0" applyNumberFormat="1" applyFont="1" applyFill="1" applyBorder="1" applyAlignment="1">
      <alignment horizontal="center"/>
    </xf>
    <xf numFmtId="0" fontId="9" fillId="0" borderId="1" xfId="0" applyFont="1" applyBorder="1" applyProtection="1">
      <protection locked="0"/>
    </xf>
    <xf numFmtId="4" fontId="10" fillId="2" borderId="1" xfId="0" applyNumberFormat="1" applyFont="1" applyFill="1" applyBorder="1" applyAlignment="1">
      <alignment horizontal="right" vertical="center"/>
    </xf>
    <xf numFmtId="164" fontId="9" fillId="2" borderId="1" xfId="0" applyNumberFormat="1" applyFont="1" applyFill="1" applyBorder="1" applyAlignment="1">
      <alignment horizontal="center" vertical="center"/>
    </xf>
    <xf numFmtId="0" fontId="9" fillId="0" borderId="0" xfId="0" applyFont="1" applyAlignment="1">
      <alignment horizontal="center"/>
    </xf>
    <xf numFmtId="0" fontId="9" fillId="0" borderId="0" xfId="0" applyFont="1" applyProtection="1">
      <protection locked="0"/>
    </xf>
    <xf numFmtId="0" fontId="10" fillId="0" borderId="0" xfId="0" applyFont="1" applyProtection="1">
      <protection locked="0"/>
    </xf>
    <xf numFmtId="1" fontId="9" fillId="0" borderId="0" xfId="0" applyNumberFormat="1" applyFont="1" applyAlignment="1" applyProtection="1">
      <alignment horizontal="center"/>
      <protection locked="0"/>
    </xf>
    <xf numFmtId="0" fontId="9" fillId="0" borderId="0" xfId="0" applyFont="1" applyAlignment="1" applyProtection="1">
      <alignment wrapText="1"/>
      <protection locked="0"/>
    </xf>
    <xf numFmtId="4" fontId="9" fillId="0" borderId="1" xfId="0" applyNumberFormat="1" applyFont="1" applyBorder="1" applyAlignment="1" applyProtection="1">
      <alignment horizontal="right" vertical="center"/>
      <protection locked="0"/>
    </xf>
    <xf numFmtId="1" fontId="9" fillId="0" borderId="1" xfId="0" applyNumberFormat="1" applyFont="1" applyBorder="1" applyAlignment="1" applyProtection="1">
      <alignment horizontal="left" vertical="center" wrapText="1"/>
      <protection locked="0"/>
    </xf>
    <xf numFmtId="0" fontId="12" fillId="0" borderId="0" xfId="0" applyFont="1"/>
    <xf numFmtId="0" fontId="9" fillId="2" borderId="1" xfId="0" applyFont="1" applyFill="1" applyBorder="1" applyAlignment="1" applyProtection="1">
      <alignment wrapText="1"/>
      <protection locked="0"/>
    </xf>
    <xf numFmtId="4" fontId="9" fillId="0" borderId="0" xfId="0" applyNumberFormat="1" applyFont="1" applyAlignment="1" applyProtection="1">
      <alignment horizontal="right" vertical="center"/>
      <protection locked="0"/>
    </xf>
    <xf numFmtId="4" fontId="9" fillId="0" borderId="0" xfId="0" applyNumberFormat="1" applyFont="1" applyAlignment="1" applyProtection="1">
      <alignment horizontal="center"/>
      <protection locked="0"/>
    </xf>
    <xf numFmtId="0" fontId="9" fillId="0" borderId="0" xfId="0" applyFont="1" applyAlignment="1" applyProtection="1">
      <alignment textRotation="255" wrapText="1"/>
      <protection locked="0"/>
    </xf>
    <xf numFmtId="164" fontId="9" fillId="5" borderId="0" xfId="0" applyNumberFormat="1" applyFont="1" applyFill="1" applyAlignment="1" applyProtection="1">
      <alignment horizontal="center"/>
      <protection locked="0"/>
    </xf>
    <xf numFmtId="0" fontId="9" fillId="6" borderId="1" xfId="0" applyFont="1" applyFill="1" applyBorder="1" applyAlignment="1" applyProtection="1">
      <alignment wrapText="1"/>
      <protection locked="0"/>
    </xf>
    <xf numFmtId="0" fontId="9" fillId="6" borderId="1" xfId="0" applyFont="1" applyFill="1" applyBorder="1" applyProtection="1">
      <protection locked="0"/>
    </xf>
    <xf numFmtId="164" fontId="9" fillId="0" borderId="0" xfId="0" applyNumberFormat="1" applyFont="1" applyAlignment="1" applyProtection="1">
      <alignment horizontal="center"/>
      <protection locked="0"/>
    </xf>
    <xf numFmtId="0" fontId="9" fillId="0" borderId="0" xfId="0" applyFont="1" applyAlignment="1" applyProtection="1">
      <alignment horizontal="center"/>
      <protection locked="0"/>
    </xf>
    <xf numFmtId="0" fontId="9" fillId="4" borderId="5" xfId="0" applyFont="1" applyFill="1" applyBorder="1" applyAlignment="1">
      <alignment vertical="center" wrapText="1"/>
    </xf>
    <xf numFmtId="0" fontId="9" fillId="4" borderId="5" xfId="0" applyFont="1" applyFill="1" applyBorder="1" applyAlignment="1">
      <alignment horizontal="left" wrapText="1"/>
    </xf>
    <xf numFmtId="0" fontId="9" fillId="4" borderId="6" xfId="0" applyFont="1" applyFill="1" applyBorder="1" applyAlignment="1">
      <alignment vertical="center" wrapText="1"/>
    </xf>
    <xf numFmtId="0" fontId="9" fillId="7" borderId="7" xfId="0" applyFont="1" applyFill="1" applyBorder="1" applyAlignment="1">
      <alignment vertical="center" wrapText="1"/>
    </xf>
    <xf numFmtId="0" fontId="9" fillId="7" borderId="8" xfId="0" applyFont="1" applyFill="1" applyBorder="1" applyAlignment="1">
      <alignment vertical="center" wrapText="1"/>
    </xf>
    <xf numFmtId="4" fontId="9" fillId="4" borderId="9" xfId="0" applyNumberFormat="1" applyFont="1" applyFill="1" applyBorder="1" applyAlignment="1">
      <alignment horizontal="right" vertical="center"/>
    </xf>
    <xf numFmtId="165" fontId="9" fillId="0" borderId="0" xfId="0" applyNumberFormat="1" applyFont="1" applyProtection="1">
      <protection locked="0"/>
    </xf>
    <xf numFmtId="2" fontId="9" fillId="0" borderId="0" xfId="0" applyNumberFormat="1" applyFont="1" applyProtection="1">
      <protection locked="0"/>
    </xf>
    <xf numFmtId="0" fontId="10" fillId="0" borderId="0" xfId="0" applyFont="1" applyAlignment="1" applyProtection="1">
      <alignment horizontal="center"/>
      <protection locked="0"/>
    </xf>
    <xf numFmtId="4" fontId="9" fillId="0" borderId="0" xfId="0" applyNumberFormat="1" applyFont="1" applyAlignment="1" applyProtection="1">
      <alignment horizontal="center" vertical="center"/>
      <protection locked="0"/>
    </xf>
    <xf numFmtId="0" fontId="9" fillId="4" borderId="10" xfId="0" applyFont="1" applyFill="1" applyBorder="1" applyAlignment="1">
      <alignment vertical="center"/>
    </xf>
    <xf numFmtId="0" fontId="9" fillId="4" borderId="6" xfId="0" applyFont="1" applyFill="1" applyBorder="1" applyAlignment="1">
      <alignment vertical="center"/>
    </xf>
    <xf numFmtId="2" fontId="9" fillId="7" borderId="11" xfId="0" applyNumberFormat="1" applyFont="1" applyFill="1" applyBorder="1" applyAlignment="1">
      <alignment vertical="center"/>
    </xf>
    <xf numFmtId="2" fontId="10" fillId="7" borderId="12" xfId="0" applyNumberFormat="1" applyFont="1" applyFill="1" applyBorder="1"/>
    <xf numFmtId="0" fontId="10" fillId="2" borderId="1" xfId="0" applyFont="1" applyFill="1" applyBorder="1" applyAlignment="1">
      <alignment wrapText="1"/>
    </xf>
    <xf numFmtId="0" fontId="9" fillId="7" borderId="5" xfId="0" applyFont="1" applyFill="1" applyBorder="1" applyAlignment="1">
      <alignment vertical="center" wrapText="1"/>
    </xf>
    <xf numFmtId="0" fontId="10" fillId="2" borderId="1" xfId="0" applyFont="1" applyFill="1" applyBorder="1" applyAlignment="1">
      <alignment vertical="center"/>
    </xf>
    <xf numFmtId="0" fontId="9" fillId="7" borderId="5" xfId="0" applyFont="1" applyFill="1" applyBorder="1" applyAlignment="1">
      <alignment horizontal="left" vertical="center" wrapText="1"/>
    </xf>
    <xf numFmtId="0" fontId="9" fillId="0" borderId="13" xfId="0" applyFont="1" applyBorder="1" applyProtection="1">
      <protection locked="0"/>
    </xf>
    <xf numFmtId="4" fontId="9" fillId="4" borderId="14" xfId="0" applyNumberFormat="1" applyFont="1" applyFill="1" applyBorder="1" applyAlignment="1">
      <alignment horizontal="right" vertical="center"/>
    </xf>
    <xf numFmtId="0" fontId="9" fillId="3" borderId="2" xfId="0" applyFont="1" applyFill="1" applyBorder="1" applyAlignment="1" applyProtection="1">
      <alignment horizontal="left" vertical="center"/>
      <protection locked="0"/>
    </xf>
    <xf numFmtId="0" fontId="9" fillId="3" borderId="3" xfId="0" applyFont="1" applyFill="1" applyBorder="1" applyAlignment="1" applyProtection="1">
      <alignment horizontal="left" vertical="center"/>
      <protection locked="0"/>
    </xf>
    <xf numFmtId="0" fontId="9" fillId="3" borderId="4" xfId="0" applyFont="1" applyFill="1" applyBorder="1" applyAlignment="1" applyProtection="1">
      <alignment horizontal="left" vertical="center"/>
      <protection locked="0"/>
    </xf>
    <xf numFmtId="0" fontId="9" fillId="0" borderId="1" xfId="0" applyFont="1" applyBorder="1" applyAlignment="1" applyProtection="1">
      <alignment wrapText="1"/>
      <protection locked="0"/>
    </xf>
    <xf numFmtId="0" fontId="0" fillId="0" borderId="0" xfId="0" applyProtection="1">
      <protection locked="0"/>
    </xf>
    <xf numFmtId="0" fontId="9" fillId="4" borderId="1" xfId="0" applyFont="1" applyFill="1" applyBorder="1" applyAlignment="1">
      <alignment horizontal="left" wrapText="1"/>
    </xf>
    <xf numFmtId="0" fontId="8" fillId="8" borderId="1" xfId="0" applyFont="1" applyFill="1" applyBorder="1" applyAlignment="1">
      <alignment horizontal="center" vertical="center" wrapText="1"/>
    </xf>
    <xf numFmtId="0" fontId="8" fillId="8" borderId="1" xfId="0" applyFont="1" applyFill="1" applyBorder="1" applyAlignment="1" applyProtection="1">
      <alignment horizontal="center" vertical="center" wrapText="1"/>
      <protection locked="0"/>
    </xf>
    <xf numFmtId="0" fontId="8" fillId="2" borderId="4" xfId="0" applyFont="1" applyFill="1" applyBorder="1" applyAlignment="1">
      <alignment vertical="center" wrapText="1"/>
    </xf>
    <xf numFmtId="0" fontId="9" fillId="4" borderId="14" xfId="0" applyFont="1" applyFill="1" applyBorder="1"/>
    <xf numFmtId="0" fontId="9" fillId="0" borderId="0" xfId="0" applyFont="1" applyAlignment="1">
      <alignment horizontal="right" vertical="center"/>
    </xf>
    <xf numFmtId="0" fontId="9" fillId="4" borderId="1" xfId="0" applyFont="1" applyFill="1" applyBorder="1" applyAlignment="1" applyProtection="1">
      <alignment horizontal="left" wrapText="1"/>
      <protection locked="0"/>
    </xf>
    <xf numFmtId="0" fontId="9" fillId="0" borderId="15" xfId="0" applyFont="1" applyBorder="1" applyProtection="1">
      <protection locked="0"/>
    </xf>
    <xf numFmtId="0" fontId="9" fillId="0" borderId="16" xfId="0" applyFont="1" applyBorder="1" applyProtection="1">
      <protection locked="0"/>
    </xf>
    <xf numFmtId="0" fontId="10" fillId="0" borderId="15" xfId="0" applyFont="1" applyBorder="1" applyProtection="1">
      <protection locked="0"/>
    </xf>
    <xf numFmtId="0" fontId="9" fillId="0" borderId="17" xfId="0" applyFont="1" applyBorder="1" applyProtection="1">
      <protection locked="0"/>
    </xf>
    <xf numFmtId="0" fontId="9" fillId="0" borderId="18" xfId="0" applyFont="1" applyBorder="1" applyProtection="1">
      <protection locked="0"/>
    </xf>
    <xf numFmtId="0" fontId="10" fillId="0" borderId="17" xfId="0" applyFont="1" applyBorder="1" applyProtection="1">
      <protection locked="0"/>
    </xf>
    <xf numFmtId="0" fontId="9" fillId="0" borderId="19" xfId="0" applyFont="1" applyBorder="1" applyProtection="1">
      <protection locked="0"/>
    </xf>
    <xf numFmtId="0" fontId="9" fillId="0" borderId="20" xfId="0" applyFont="1" applyBorder="1" applyProtection="1">
      <protection locked="0"/>
    </xf>
    <xf numFmtId="0" fontId="10" fillId="0" borderId="19" xfId="0" applyFont="1" applyBorder="1" applyProtection="1">
      <protection locked="0"/>
    </xf>
    <xf numFmtId="0" fontId="9" fillId="6" borderId="1" xfId="0" applyFont="1" applyFill="1" applyBorder="1" applyAlignment="1">
      <alignment horizontal="left" wrapText="1"/>
    </xf>
    <xf numFmtId="0" fontId="9" fillId="2" borderId="1" xfId="0" applyFont="1" applyFill="1" applyBorder="1" applyAlignment="1" applyProtection="1">
      <alignment vertical="center" wrapText="1"/>
      <protection locked="0"/>
    </xf>
    <xf numFmtId="0" fontId="9" fillId="0" borderId="21" xfId="0" applyFont="1" applyBorder="1" applyAlignment="1" applyProtection="1">
      <alignment vertical="center"/>
      <protection locked="0"/>
    </xf>
    <xf numFmtId="0" fontId="9" fillId="0" borderId="22" xfId="0" applyFont="1" applyBorder="1" applyAlignment="1" applyProtection="1">
      <alignment vertical="center"/>
      <protection locked="0"/>
    </xf>
    <xf numFmtId="2" fontId="9" fillId="0" borderId="5" xfId="0" applyNumberFormat="1" applyFont="1" applyBorder="1" applyAlignment="1" applyProtection="1">
      <alignment vertical="center"/>
      <protection locked="0"/>
    </xf>
    <xf numFmtId="44" fontId="7" fillId="0" borderId="23" xfId="0" applyNumberFormat="1" applyFont="1" applyBorder="1" applyAlignment="1" applyProtection="1">
      <alignment vertical="center"/>
      <protection locked="0"/>
    </xf>
    <xf numFmtId="44" fontId="9" fillId="0" borderId="21" xfId="0" applyNumberFormat="1" applyFont="1" applyBorder="1" applyAlignment="1" applyProtection="1">
      <alignment vertical="center"/>
      <protection locked="0"/>
    </xf>
    <xf numFmtId="2" fontId="9" fillId="0" borderId="24" xfId="0" applyNumberFormat="1" applyFont="1" applyBorder="1" applyAlignment="1" applyProtection="1">
      <alignment vertical="center"/>
      <protection locked="0"/>
    </xf>
    <xf numFmtId="165" fontId="9" fillId="0" borderId="25" xfId="0" applyNumberFormat="1" applyFont="1" applyBorder="1" applyAlignment="1">
      <alignment vertical="center"/>
    </xf>
    <xf numFmtId="0" fontId="9" fillId="0" borderId="26" xfId="0" applyFont="1" applyBorder="1" applyAlignment="1" applyProtection="1">
      <alignment vertical="center"/>
      <protection locked="0"/>
    </xf>
    <xf numFmtId="0" fontId="9" fillId="0" borderId="1" xfId="0" applyFont="1" applyBorder="1" applyAlignment="1" applyProtection="1">
      <alignment vertical="center"/>
      <protection locked="0"/>
    </xf>
    <xf numFmtId="2" fontId="9" fillId="0" borderId="1" xfId="0" applyNumberFormat="1" applyFont="1" applyBorder="1" applyAlignment="1" applyProtection="1">
      <alignment vertical="center"/>
      <protection locked="0"/>
    </xf>
    <xf numFmtId="44" fontId="9" fillId="0" borderId="27" xfId="0" applyNumberFormat="1" applyFont="1" applyBorder="1" applyAlignment="1" applyProtection="1">
      <alignment vertical="center"/>
      <protection locked="0"/>
    </xf>
    <xf numFmtId="44" fontId="9" fillId="0" borderId="26" xfId="0" applyNumberFormat="1" applyFont="1" applyBorder="1" applyAlignment="1" applyProtection="1">
      <alignment vertical="center"/>
      <protection locked="0"/>
    </xf>
    <xf numFmtId="2" fontId="9" fillId="0" borderId="2" xfId="0" applyNumberFormat="1" applyFont="1" applyBorder="1" applyAlignment="1" applyProtection="1">
      <alignment vertical="center"/>
      <protection locked="0"/>
    </xf>
    <xf numFmtId="44" fontId="9" fillId="0" borderId="28" xfId="0" applyNumberFormat="1" applyFont="1" applyBorder="1" applyAlignment="1" applyProtection="1">
      <alignment vertical="center"/>
      <protection locked="0"/>
    </xf>
    <xf numFmtId="2" fontId="9" fillId="0" borderId="29" xfId="0" applyNumberFormat="1" applyFont="1" applyBorder="1" applyAlignment="1" applyProtection="1">
      <alignment vertical="center"/>
      <protection locked="0"/>
    </xf>
    <xf numFmtId="0" fontId="9" fillId="0" borderId="30" xfId="0" applyFont="1" applyBorder="1" applyAlignment="1" applyProtection="1">
      <alignment vertical="center"/>
      <protection locked="0"/>
    </xf>
    <xf numFmtId="0" fontId="9" fillId="0" borderId="31" xfId="0" applyFont="1" applyBorder="1" applyAlignment="1" applyProtection="1">
      <alignment vertical="center"/>
      <protection locked="0"/>
    </xf>
    <xf numFmtId="2" fontId="9" fillId="0" borderId="31" xfId="0" applyNumberFormat="1" applyFont="1" applyBorder="1" applyAlignment="1" applyProtection="1">
      <alignment vertical="center"/>
      <protection locked="0"/>
    </xf>
    <xf numFmtId="44" fontId="9" fillId="0" borderId="12" xfId="0" applyNumberFormat="1" applyFont="1" applyBorder="1" applyAlignment="1" applyProtection="1">
      <alignment vertical="center"/>
      <protection locked="0"/>
    </xf>
    <xf numFmtId="44" fontId="9" fillId="0" borderId="30" xfId="0" applyNumberFormat="1" applyFont="1" applyBorder="1" applyAlignment="1" applyProtection="1">
      <alignment vertical="center"/>
      <protection locked="0"/>
    </xf>
    <xf numFmtId="2" fontId="9" fillId="0" borderId="32" xfId="0" applyNumberFormat="1" applyFont="1" applyBorder="1" applyAlignment="1" applyProtection="1">
      <alignment vertical="center"/>
      <protection locked="0"/>
    </xf>
    <xf numFmtId="2" fontId="10" fillId="0" borderId="0" xfId="0" applyNumberFormat="1" applyFont="1" applyAlignment="1">
      <alignment vertical="center"/>
    </xf>
    <xf numFmtId="4" fontId="10" fillId="7" borderId="14" xfId="0" applyNumberFormat="1" applyFont="1" applyFill="1" applyBorder="1" applyAlignment="1">
      <alignment vertical="center"/>
    </xf>
    <xf numFmtId="2" fontId="10" fillId="7" borderId="33" xfId="0" applyNumberFormat="1" applyFont="1" applyFill="1" applyBorder="1" applyAlignment="1">
      <alignment vertical="center"/>
    </xf>
    <xf numFmtId="165" fontId="10" fillId="7" borderId="30" xfId="0" applyNumberFormat="1" applyFont="1" applyFill="1" applyBorder="1" applyAlignment="1">
      <alignment vertical="center"/>
    </xf>
    <xf numFmtId="2" fontId="10" fillId="7" borderId="12" xfId="0" applyNumberFormat="1" applyFont="1" applyFill="1" applyBorder="1" applyAlignment="1">
      <alignment vertical="center"/>
    </xf>
    <xf numFmtId="0" fontId="9" fillId="0" borderId="0" xfId="0" applyFont="1" applyAlignment="1" applyProtection="1">
      <alignment vertical="center"/>
      <protection locked="0"/>
    </xf>
    <xf numFmtId="2" fontId="9" fillId="0" borderId="27" xfId="0" applyNumberFormat="1" applyFont="1" applyBorder="1" applyAlignment="1" applyProtection="1">
      <alignment vertical="center"/>
      <protection locked="0"/>
    </xf>
    <xf numFmtId="0" fontId="9" fillId="0" borderId="28" xfId="0" applyFont="1" applyBorder="1" applyAlignment="1" applyProtection="1">
      <alignment vertical="center"/>
      <protection locked="0"/>
    </xf>
    <xf numFmtId="0" fontId="9" fillId="0" borderId="34" xfId="0" applyFont="1" applyBorder="1" applyAlignment="1" applyProtection="1">
      <alignment vertical="center"/>
      <protection locked="0"/>
    </xf>
    <xf numFmtId="2" fontId="9" fillId="0" borderId="34" xfId="0" applyNumberFormat="1" applyFont="1" applyBorder="1" applyAlignment="1" applyProtection="1">
      <alignment vertical="center"/>
      <protection locked="0"/>
    </xf>
    <xf numFmtId="44" fontId="9" fillId="0" borderId="35" xfId="0" applyNumberFormat="1" applyFont="1" applyBorder="1" applyAlignment="1" applyProtection="1">
      <alignment vertical="center"/>
      <protection locked="0"/>
    </xf>
    <xf numFmtId="164" fontId="9" fillId="0" borderId="0" xfId="0" applyNumberFormat="1" applyFont="1" applyAlignment="1" applyProtection="1">
      <alignment horizontal="center" vertical="center"/>
      <protection locked="0"/>
    </xf>
    <xf numFmtId="0" fontId="9" fillId="6" borderId="1" xfId="0" applyFont="1" applyFill="1" applyBorder="1" applyProtection="1"/>
    <xf numFmtId="0" fontId="13" fillId="0" borderId="1" xfId="0" applyFont="1" applyBorder="1" applyAlignment="1">
      <alignment horizontal="left" wrapText="1"/>
    </xf>
    <xf numFmtId="0" fontId="10" fillId="0" borderId="0" xfId="0" applyFont="1" applyAlignment="1" applyProtection="1">
      <alignment horizontal="center"/>
      <protection locked="0"/>
    </xf>
    <xf numFmtId="0" fontId="9" fillId="3" borderId="2" xfId="0" applyFont="1" applyFill="1" applyBorder="1" applyAlignment="1" applyProtection="1">
      <alignment horizontal="left" vertical="center"/>
      <protection locked="0"/>
    </xf>
    <xf numFmtId="0" fontId="9" fillId="3" borderId="3" xfId="0" applyFont="1" applyFill="1" applyBorder="1" applyAlignment="1" applyProtection="1">
      <alignment horizontal="left" vertical="center"/>
      <protection locked="0"/>
    </xf>
    <xf numFmtId="0" fontId="9" fillId="3" borderId="4" xfId="0" applyFont="1" applyFill="1" applyBorder="1" applyAlignment="1" applyProtection="1">
      <alignment horizontal="left" vertical="center"/>
      <protection locked="0"/>
    </xf>
    <xf numFmtId="0" fontId="13" fillId="0" borderId="2" xfId="0" applyFont="1" applyBorder="1" applyAlignment="1">
      <alignment horizontal="left" wrapText="1"/>
    </xf>
    <xf numFmtId="0" fontId="13" fillId="0" borderId="3" xfId="0" applyFont="1" applyBorder="1" applyAlignment="1">
      <alignment horizontal="left" wrapText="1"/>
    </xf>
    <xf numFmtId="0" fontId="13" fillId="0" borderId="4" xfId="0" applyFont="1" applyBorder="1" applyAlignment="1">
      <alignment horizontal="left" wrapText="1"/>
    </xf>
    <xf numFmtId="2" fontId="8" fillId="9" borderId="34" xfId="0" applyNumberFormat="1" applyFont="1" applyFill="1" applyBorder="1" applyAlignment="1">
      <alignment horizontal="center" vertical="center" wrapText="1"/>
    </xf>
    <xf numFmtId="2" fontId="8" fillId="9" borderId="36" xfId="0" applyNumberFormat="1" applyFont="1" applyFill="1" applyBorder="1" applyAlignment="1">
      <alignment horizontal="center" vertical="center" wrapText="1"/>
    </xf>
    <xf numFmtId="2" fontId="8" fillId="9" borderId="37" xfId="0" applyNumberFormat="1" applyFont="1" applyFill="1" applyBorder="1" applyAlignment="1">
      <alignment horizontal="center" vertical="center" wrapText="1"/>
    </xf>
    <xf numFmtId="0" fontId="8" fillId="9" borderId="1" xfId="0" applyFont="1" applyFill="1" applyBorder="1" applyAlignment="1">
      <alignment horizontal="center" vertical="center"/>
    </xf>
    <xf numFmtId="0" fontId="10" fillId="0" borderId="0" xfId="0" applyFont="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10" fillId="0" borderId="0" xfId="0" applyFont="1" applyAlignment="1">
      <alignment horizontal="center"/>
    </xf>
    <xf numFmtId="0" fontId="8" fillId="8" borderId="34" xfId="0" applyFont="1" applyFill="1" applyBorder="1" applyAlignment="1">
      <alignment horizontal="center" vertical="center" wrapText="1"/>
    </xf>
    <xf numFmtId="0" fontId="8" fillId="8" borderId="36" xfId="0" applyFont="1" applyFill="1" applyBorder="1" applyAlignment="1">
      <alignment horizontal="center" vertical="center" wrapText="1"/>
    </xf>
    <xf numFmtId="0" fontId="8" fillId="8" borderId="37" xfId="0" applyFont="1" applyFill="1" applyBorder="1" applyAlignment="1">
      <alignment horizontal="center" vertical="center" wrapText="1"/>
    </xf>
    <xf numFmtId="0" fontId="10" fillId="0" borderId="38" xfId="0" applyFont="1" applyBorder="1" applyAlignment="1" applyProtection="1">
      <alignment horizontal="center"/>
      <protection locked="0"/>
    </xf>
    <xf numFmtId="0" fontId="8" fillId="9" borderId="1" xfId="0" applyFont="1" applyFill="1" applyBorder="1" applyAlignment="1" applyProtection="1">
      <alignment horizontal="center" vertical="center"/>
      <protection locked="0"/>
    </xf>
    <xf numFmtId="0" fontId="8" fillId="8" borderId="34" xfId="0" applyFont="1" applyFill="1" applyBorder="1" applyAlignment="1" applyProtection="1">
      <alignment horizontal="center" vertical="center" wrapText="1"/>
      <protection locked="0"/>
    </xf>
    <xf numFmtId="0" fontId="8" fillId="8" borderId="36" xfId="0" applyFont="1" applyFill="1" applyBorder="1" applyAlignment="1" applyProtection="1">
      <alignment horizontal="center" vertical="center" wrapText="1"/>
      <protection locked="0"/>
    </xf>
    <xf numFmtId="0" fontId="8" fillId="8" borderId="37" xfId="0" applyFont="1" applyFill="1" applyBorder="1" applyAlignment="1" applyProtection="1">
      <alignment horizontal="center" vertical="center" wrapText="1"/>
      <protection locked="0"/>
    </xf>
    <xf numFmtId="2" fontId="8" fillId="9" borderId="34" xfId="0" applyNumberFormat="1" applyFont="1" applyFill="1" applyBorder="1" applyAlignment="1" applyProtection="1">
      <alignment horizontal="center" vertical="center" wrapText="1"/>
      <protection locked="0"/>
    </xf>
    <xf numFmtId="2" fontId="8" fillId="9" borderId="36" xfId="0" applyNumberFormat="1" applyFont="1" applyFill="1" applyBorder="1" applyAlignment="1" applyProtection="1">
      <alignment horizontal="center" vertical="center" wrapText="1"/>
      <protection locked="0"/>
    </xf>
    <xf numFmtId="2" fontId="8" fillId="9" borderId="37" xfId="0" applyNumberFormat="1" applyFont="1" applyFill="1" applyBorder="1" applyAlignment="1" applyProtection="1">
      <alignment horizontal="center" vertical="center" wrapText="1"/>
      <protection locked="0"/>
    </xf>
    <xf numFmtId="0" fontId="10" fillId="0" borderId="38" xfId="0" applyFont="1" applyBorder="1" applyAlignment="1">
      <alignment horizont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10" fillId="8" borderId="39" xfId="0" applyFont="1" applyFill="1" applyBorder="1" applyAlignment="1" applyProtection="1">
      <alignment horizontal="center" vertical="center" wrapText="1"/>
      <protection locked="0"/>
    </xf>
    <xf numFmtId="0" fontId="10" fillId="8" borderId="40" xfId="0" applyFont="1" applyFill="1" applyBorder="1" applyAlignment="1" applyProtection="1">
      <alignment horizontal="center" vertical="center" wrapText="1"/>
      <protection locked="0"/>
    </xf>
    <xf numFmtId="0" fontId="10" fillId="8" borderId="41" xfId="0" applyFont="1" applyFill="1" applyBorder="1" applyAlignment="1" applyProtection="1">
      <alignment horizontal="center" vertical="center" wrapText="1"/>
      <protection locked="0"/>
    </xf>
    <xf numFmtId="0" fontId="10" fillId="0" borderId="13" xfId="0" applyFont="1" applyBorder="1" applyAlignment="1">
      <alignment horizontal="center" vertical="center"/>
    </xf>
    <xf numFmtId="0" fontId="10" fillId="0" borderId="0" xfId="0" applyFont="1" applyAlignment="1">
      <alignment horizontal="center" vertical="center"/>
    </xf>
    <xf numFmtId="165" fontId="9" fillId="0" borderId="0" xfId="0" applyNumberFormat="1" applyFont="1" applyAlignment="1">
      <alignment horizontal="center"/>
    </xf>
    <xf numFmtId="0" fontId="10" fillId="7" borderId="10" xfId="0" applyFont="1" applyFill="1" applyBorder="1" applyAlignment="1">
      <alignment horizontal="center"/>
    </xf>
    <xf numFmtId="0" fontId="10" fillId="7" borderId="42" xfId="0" applyFont="1" applyFill="1" applyBorder="1" applyAlignment="1">
      <alignment horizontal="center"/>
    </xf>
    <xf numFmtId="2" fontId="9" fillId="0" borderId="43" xfId="0" applyNumberFormat="1" applyFont="1" applyBorder="1" applyAlignment="1">
      <alignment horizontal="center"/>
    </xf>
    <xf numFmtId="2" fontId="9" fillId="0" borderId="27" xfId="0" applyNumberFormat="1" applyFont="1" applyBorder="1" applyAlignment="1">
      <alignment horizontal="center"/>
    </xf>
    <xf numFmtId="0" fontId="10" fillId="7" borderId="44" xfId="0" applyFont="1" applyFill="1" applyBorder="1" applyAlignment="1">
      <alignment horizontal="center"/>
    </xf>
    <xf numFmtId="0" fontId="10" fillId="7" borderId="45" xfId="0" applyFont="1" applyFill="1" applyBorder="1" applyAlignment="1">
      <alignment horizont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horizontal="left" vertical="center" wrapText="1"/>
    </xf>
    <xf numFmtId="0" fontId="13" fillId="0" borderId="2" xfId="0" applyFont="1" applyBorder="1" applyAlignment="1">
      <alignment wrapText="1"/>
    </xf>
    <xf numFmtId="0" fontId="13" fillId="0" borderId="3" xfId="0" applyFont="1" applyBorder="1" applyAlignment="1">
      <alignment wrapText="1"/>
    </xf>
    <xf numFmtId="0" fontId="13" fillId="0" borderId="4" xfId="0" applyFont="1" applyBorder="1" applyAlignment="1">
      <alignment wrapText="1"/>
    </xf>
    <xf numFmtId="0" fontId="10" fillId="4" borderId="44" xfId="0" applyFont="1" applyFill="1" applyBorder="1" applyAlignment="1">
      <alignment horizontal="center" vertical="center"/>
    </xf>
    <xf numFmtId="0" fontId="10" fillId="4" borderId="45" xfId="0" applyFont="1" applyFill="1" applyBorder="1" applyAlignment="1">
      <alignment horizontal="center" vertical="center"/>
    </xf>
    <xf numFmtId="0" fontId="14" fillId="0" borderId="0" xfId="0" applyFont="1" applyAlignment="1">
      <alignment horizontal="center" wrapText="1"/>
    </xf>
    <xf numFmtId="0" fontId="9" fillId="0" borderId="46" xfId="0" applyFont="1" applyBorder="1" applyAlignment="1">
      <alignment horizontal="center" vertical="center" wrapText="1"/>
    </xf>
    <xf numFmtId="0" fontId="10" fillId="2" borderId="47" xfId="0" applyFont="1" applyFill="1" applyBorder="1" applyAlignment="1">
      <alignment horizontal="center" vertical="center"/>
    </xf>
    <xf numFmtId="0" fontId="10" fillId="2" borderId="48" xfId="0" applyFont="1" applyFill="1" applyBorder="1" applyAlignment="1">
      <alignment horizontal="center" vertical="center"/>
    </xf>
    <xf numFmtId="0" fontId="10" fillId="2" borderId="13"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48" xfId="0" applyFont="1" applyFill="1" applyBorder="1" applyAlignment="1">
      <alignment horizontal="center" vertical="center" wrapText="1"/>
    </xf>
    <xf numFmtId="4" fontId="9" fillId="2" borderId="1" xfId="0" applyNumberFormat="1" applyFont="1" applyFill="1" applyBorder="1" applyAlignment="1" applyProtection="1">
      <alignment horizontal="righ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6" tint="0.39997558519241921"/>
    <pageSetUpPr fitToPage="1"/>
  </sheetPr>
  <dimension ref="A1:I77"/>
  <sheetViews>
    <sheetView zoomScale="110" zoomScaleNormal="110" workbookViewId="0">
      <selection activeCell="H53" sqref="H53"/>
    </sheetView>
  </sheetViews>
  <sheetFormatPr baseColWidth="10" defaultColWidth="11.453125" defaultRowHeight="14" x14ac:dyDescent="0.3"/>
  <cols>
    <col min="1" max="1" width="17.453125" style="2" customWidth="1"/>
    <col min="2" max="2" width="34.54296875" style="2" customWidth="1"/>
    <col min="3" max="3" width="13.7265625" style="2" bestFit="1" customWidth="1"/>
    <col min="4" max="4" width="14.453125" style="2" customWidth="1"/>
    <col min="5" max="5" width="12.7265625" style="2" customWidth="1"/>
    <col min="6" max="6" width="12.7265625" style="38" customWidth="1"/>
    <col min="7" max="7" width="62.7265625" style="13" customWidth="1"/>
    <col min="8" max="8" width="11.453125" style="2" customWidth="1"/>
    <col min="9" max="16384" width="11.453125" style="2"/>
  </cols>
  <sheetData>
    <row r="1" spans="1:7" x14ac:dyDescent="0.3">
      <c r="A1" s="1" t="s">
        <v>70</v>
      </c>
      <c r="B1" s="132" t="s">
        <v>71</v>
      </c>
      <c r="C1" s="132"/>
      <c r="D1" s="132"/>
      <c r="E1" s="132"/>
      <c r="F1" s="132"/>
      <c r="G1" s="132"/>
    </row>
    <row r="2" spans="1:7" x14ac:dyDescent="0.3">
      <c r="A2" s="1" t="s">
        <v>33</v>
      </c>
      <c r="B2" s="132" t="s">
        <v>42</v>
      </c>
      <c r="C2" s="132"/>
      <c r="D2" s="132"/>
      <c r="E2" s="132"/>
      <c r="F2" s="132"/>
      <c r="G2" s="132"/>
    </row>
    <row r="3" spans="1:7" x14ac:dyDescent="0.3">
      <c r="A3" s="3" t="s">
        <v>27</v>
      </c>
      <c r="B3" s="137" t="s">
        <v>105</v>
      </c>
      <c r="C3" s="138"/>
      <c r="D3" s="138"/>
      <c r="E3" s="138"/>
      <c r="F3" s="138"/>
      <c r="G3" s="139"/>
    </row>
    <row r="4" spans="1:7" ht="24.75" customHeight="1" x14ac:dyDescent="0.3">
      <c r="A4" s="1" t="s">
        <v>56</v>
      </c>
      <c r="B4" s="137" t="s">
        <v>65</v>
      </c>
      <c r="C4" s="138"/>
      <c r="D4" s="138"/>
      <c r="E4" s="138"/>
      <c r="F4" s="138"/>
      <c r="G4" s="139"/>
    </row>
    <row r="5" spans="1:7" x14ac:dyDescent="0.3">
      <c r="A5" s="4" t="s">
        <v>20</v>
      </c>
      <c r="B5" s="132" t="s">
        <v>66</v>
      </c>
      <c r="C5" s="132"/>
      <c r="D5" s="132"/>
      <c r="E5" s="132"/>
      <c r="F5" s="132"/>
      <c r="G5" s="132"/>
    </row>
    <row r="6" spans="1:7" x14ac:dyDescent="0.3">
      <c r="A6" s="4" t="s">
        <v>21</v>
      </c>
      <c r="B6" s="132" t="s">
        <v>43</v>
      </c>
      <c r="C6" s="132"/>
      <c r="D6" s="132"/>
      <c r="E6" s="132"/>
      <c r="F6" s="132"/>
      <c r="G6" s="132"/>
    </row>
    <row r="7" spans="1:7" ht="36" customHeight="1" x14ac:dyDescent="0.3">
      <c r="A7" s="5" t="s">
        <v>22</v>
      </c>
      <c r="B7" s="132" t="s">
        <v>122</v>
      </c>
      <c r="C7" s="132"/>
      <c r="D7" s="132"/>
      <c r="E7" s="132"/>
      <c r="F7" s="132"/>
      <c r="G7" s="132"/>
    </row>
    <row r="8" spans="1:7" ht="35.25" customHeight="1" x14ac:dyDescent="0.3">
      <c r="A8" s="5" t="s">
        <v>23</v>
      </c>
      <c r="B8" s="132" t="s">
        <v>72</v>
      </c>
      <c r="C8" s="132"/>
      <c r="D8" s="132"/>
      <c r="E8" s="132"/>
      <c r="F8" s="132"/>
      <c r="G8" s="132"/>
    </row>
    <row r="9" spans="1:7" x14ac:dyDescent="0.3">
      <c r="A9" s="5" t="s">
        <v>44</v>
      </c>
      <c r="B9" s="132" t="s">
        <v>67</v>
      </c>
      <c r="C9" s="132"/>
      <c r="D9" s="132"/>
      <c r="E9" s="132"/>
      <c r="F9" s="132"/>
      <c r="G9" s="132"/>
    </row>
    <row r="10" spans="1:7" ht="24" customHeight="1" x14ac:dyDescent="0.3">
      <c r="A10" s="5" t="s">
        <v>45</v>
      </c>
      <c r="B10" s="132" t="s">
        <v>73</v>
      </c>
      <c r="C10" s="132"/>
      <c r="D10" s="132"/>
      <c r="E10" s="132"/>
      <c r="F10" s="132"/>
      <c r="G10" s="132"/>
    </row>
    <row r="11" spans="1:7" x14ac:dyDescent="0.3">
      <c r="A11" s="133" t="s">
        <v>70</v>
      </c>
      <c r="B11" s="133"/>
      <c r="C11" s="134" t="s">
        <v>74</v>
      </c>
      <c r="D11" s="135"/>
      <c r="E11" s="135"/>
      <c r="F11" s="135"/>
      <c r="G11" s="136"/>
    </row>
    <row r="12" spans="1:7" x14ac:dyDescent="0.3">
      <c r="A12" s="133" t="s">
        <v>33</v>
      </c>
      <c r="B12" s="133"/>
      <c r="C12" s="134" t="s">
        <v>75</v>
      </c>
      <c r="D12" s="135"/>
      <c r="E12" s="135"/>
      <c r="F12" s="135"/>
      <c r="G12" s="136"/>
    </row>
    <row r="13" spans="1:7" x14ac:dyDescent="0.3">
      <c r="A13" s="144" t="s">
        <v>27</v>
      </c>
      <c r="B13" s="145"/>
      <c r="C13" s="134" t="s">
        <v>105</v>
      </c>
      <c r="D13" s="135"/>
      <c r="E13" s="135"/>
      <c r="F13" s="135"/>
      <c r="G13" s="136"/>
    </row>
    <row r="14" spans="1:7" x14ac:dyDescent="0.3">
      <c r="A14" s="133" t="s">
        <v>56</v>
      </c>
      <c r="B14" s="150"/>
      <c r="C14" s="75" t="s">
        <v>54</v>
      </c>
      <c r="D14" s="76"/>
      <c r="E14" s="76"/>
      <c r="F14" s="76"/>
      <c r="G14" s="77"/>
    </row>
    <row r="15" spans="1:7" x14ac:dyDescent="0.3">
      <c r="A15" s="146" t="s">
        <v>17</v>
      </c>
      <c r="B15" s="146"/>
      <c r="C15" s="6">
        <v>2023</v>
      </c>
      <c r="D15" s="7"/>
      <c r="E15" s="7"/>
      <c r="F15" s="7"/>
      <c r="G15" s="8"/>
    </row>
    <row r="17" spans="1:7" ht="28" x14ac:dyDescent="0.3">
      <c r="C17" s="9" t="str">
        <f>"Ist "&amp;C15-2</f>
        <v>Ist 2021</v>
      </c>
      <c r="D17" s="9" t="str">
        <f>"Plan/Ist "&amp;C15-1</f>
        <v>Plan/Ist 2022</v>
      </c>
      <c r="E17" s="9" t="str">
        <f>"Plan "&amp;C15</f>
        <v>Plan 2023</v>
      </c>
      <c r="F17" s="9" t="s">
        <v>19</v>
      </c>
      <c r="G17" s="10" t="str">
        <f>"Begründung (wenn Abweichung gegenüber Plan/Ist "&amp;C15-1&amp;" über 2% und EUR 1.000,-- ist)"</f>
        <v>Begründung (wenn Abweichung gegenüber Plan/Ist 2022 über 2% und EUR 1.000,-- ist)</v>
      </c>
    </row>
    <row r="18" spans="1:7" x14ac:dyDescent="0.3">
      <c r="B18" s="11" t="s">
        <v>3</v>
      </c>
      <c r="F18" s="12"/>
    </row>
    <row r="19" spans="1:7" ht="28.5" customHeight="1" x14ac:dyDescent="0.3">
      <c r="A19" s="147" t="s">
        <v>14</v>
      </c>
      <c r="B19" s="80" t="s">
        <v>80</v>
      </c>
      <c r="C19" s="15"/>
      <c r="D19" s="15"/>
      <c r="E19" s="15"/>
      <c r="F19" s="16" t="str">
        <f>IF(OR(D19=0,E19=0),"-",E19/D19*100-100)</f>
        <v>-</v>
      </c>
      <c r="G19" s="17"/>
    </row>
    <row r="20" spans="1:7" ht="15" customHeight="1" x14ac:dyDescent="0.3">
      <c r="A20" s="148"/>
      <c r="B20" s="14" t="s">
        <v>0</v>
      </c>
      <c r="C20" s="15"/>
      <c r="D20" s="15"/>
      <c r="E20" s="15"/>
      <c r="F20" s="16" t="str">
        <f t="shared" ref="F20:F34" si="0">IF(OR(D20=0,E20=0),"-",E20/D20*100-100)</f>
        <v>-</v>
      </c>
      <c r="G20" s="17"/>
    </row>
    <row r="21" spans="1:7" ht="41.25" customHeight="1" x14ac:dyDescent="0.3">
      <c r="A21" s="148"/>
      <c r="B21" s="18" t="s">
        <v>110</v>
      </c>
      <c r="C21" s="15"/>
      <c r="D21" s="15"/>
      <c r="E21" s="15"/>
      <c r="F21" s="16" t="str">
        <f t="shared" si="0"/>
        <v>-</v>
      </c>
      <c r="G21" s="17"/>
    </row>
    <row r="22" spans="1:7" ht="42" x14ac:dyDescent="0.3">
      <c r="A22" s="148"/>
      <c r="B22" s="18" t="s">
        <v>123</v>
      </c>
      <c r="C22" s="15"/>
      <c r="D22" s="15"/>
      <c r="E22" s="15">
        <v>400</v>
      </c>
      <c r="F22" s="16" t="str">
        <f t="shared" si="0"/>
        <v>-</v>
      </c>
      <c r="G22" s="17" t="s">
        <v>25</v>
      </c>
    </row>
    <row r="23" spans="1:7" x14ac:dyDescent="0.3">
      <c r="A23" s="148"/>
      <c r="B23" s="18" t="s">
        <v>104</v>
      </c>
      <c r="C23" s="15"/>
      <c r="D23" s="15"/>
      <c r="E23" s="15"/>
      <c r="F23" s="16" t="str">
        <f t="shared" si="0"/>
        <v>-</v>
      </c>
      <c r="G23" s="17"/>
    </row>
    <row r="24" spans="1:7" ht="28.5" customHeight="1" x14ac:dyDescent="0.3">
      <c r="A24" s="148"/>
      <c r="B24" s="18" t="s">
        <v>77</v>
      </c>
      <c r="C24" s="15"/>
      <c r="D24" s="15"/>
      <c r="E24" s="15"/>
      <c r="F24" s="16" t="str">
        <f t="shared" si="0"/>
        <v>-</v>
      </c>
      <c r="G24" s="17" t="s">
        <v>25</v>
      </c>
    </row>
    <row r="25" spans="1:7" x14ac:dyDescent="0.3">
      <c r="A25" s="148"/>
      <c r="B25" s="14" t="s">
        <v>78</v>
      </c>
      <c r="C25" s="15"/>
      <c r="D25" s="15"/>
      <c r="E25" s="15"/>
      <c r="F25" s="16" t="str">
        <f t="shared" si="0"/>
        <v>-</v>
      </c>
      <c r="G25" s="17" t="s">
        <v>25</v>
      </c>
    </row>
    <row r="26" spans="1:7" x14ac:dyDescent="0.3">
      <c r="A26" s="148"/>
      <c r="B26" s="14" t="s">
        <v>1</v>
      </c>
      <c r="C26" s="15"/>
      <c r="D26" s="15"/>
      <c r="E26" s="15"/>
      <c r="F26" s="16" t="str">
        <f t="shared" si="0"/>
        <v>-</v>
      </c>
      <c r="G26" s="17" t="s">
        <v>25</v>
      </c>
    </row>
    <row r="27" spans="1:7" ht="98" x14ac:dyDescent="0.3">
      <c r="A27" s="148"/>
      <c r="B27" s="18" t="s">
        <v>79</v>
      </c>
      <c r="C27" s="15"/>
      <c r="D27" s="15"/>
      <c r="E27" s="15">
        <v>1000</v>
      </c>
      <c r="F27" s="16" t="str">
        <f t="shared" si="0"/>
        <v>-</v>
      </c>
      <c r="G27" s="17" t="s">
        <v>25</v>
      </c>
    </row>
    <row r="28" spans="1:7" ht="28.5" customHeight="1" x14ac:dyDescent="0.3">
      <c r="A28" s="148"/>
      <c r="B28" s="18" t="s">
        <v>34</v>
      </c>
      <c r="C28" s="15"/>
      <c r="D28" s="15"/>
      <c r="E28" s="15"/>
      <c r="F28" s="16" t="str">
        <f t="shared" si="0"/>
        <v>-</v>
      </c>
      <c r="G28" s="17" t="s">
        <v>25</v>
      </c>
    </row>
    <row r="29" spans="1:7" ht="56" x14ac:dyDescent="0.3">
      <c r="A29" s="148"/>
      <c r="B29" s="18" t="s">
        <v>81</v>
      </c>
      <c r="C29" s="15"/>
      <c r="D29" s="15"/>
      <c r="E29" s="15"/>
      <c r="F29" s="16" t="str">
        <f t="shared" si="0"/>
        <v>-</v>
      </c>
      <c r="G29" s="17"/>
    </row>
    <row r="30" spans="1:7" x14ac:dyDescent="0.3">
      <c r="A30" s="148"/>
      <c r="B30" s="18" t="s">
        <v>112</v>
      </c>
      <c r="C30" s="15"/>
      <c r="D30" s="15"/>
      <c r="E30" s="15"/>
      <c r="F30" s="16" t="str">
        <f t="shared" si="0"/>
        <v>-</v>
      </c>
      <c r="G30" s="17"/>
    </row>
    <row r="31" spans="1:7" x14ac:dyDescent="0.3">
      <c r="A31" s="148"/>
      <c r="B31" s="19" t="s">
        <v>114</v>
      </c>
      <c r="C31" s="15"/>
      <c r="D31" s="15"/>
      <c r="E31" s="15">
        <v>2500</v>
      </c>
      <c r="F31" s="16" t="str">
        <f t="shared" si="0"/>
        <v>-</v>
      </c>
      <c r="G31" s="17"/>
    </row>
    <row r="32" spans="1:7" x14ac:dyDescent="0.3">
      <c r="A32" s="148"/>
      <c r="B32" s="19" t="s">
        <v>115</v>
      </c>
      <c r="C32" s="15"/>
      <c r="D32" s="15"/>
      <c r="E32" s="15">
        <v>900</v>
      </c>
      <c r="F32" s="16" t="str">
        <f t="shared" si="0"/>
        <v>-</v>
      </c>
      <c r="G32" s="17"/>
    </row>
    <row r="33" spans="1:7" x14ac:dyDescent="0.3">
      <c r="A33" s="148"/>
      <c r="B33" s="19" t="s">
        <v>116</v>
      </c>
      <c r="C33" s="15"/>
      <c r="D33" s="15"/>
      <c r="E33" s="15">
        <v>200</v>
      </c>
      <c r="F33" s="16" t="str">
        <f t="shared" si="0"/>
        <v>-</v>
      </c>
      <c r="G33" s="17"/>
    </row>
    <row r="34" spans="1:7" x14ac:dyDescent="0.3">
      <c r="A34" s="149"/>
      <c r="B34" s="14" t="s">
        <v>2</v>
      </c>
      <c r="C34" s="20">
        <f>SUM(C19:C33)</f>
        <v>0</v>
      </c>
      <c r="D34" s="20">
        <f>SUM(D19:D33)</f>
        <v>0</v>
      </c>
      <c r="E34" s="20">
        <f>SUM(E19:E33)</f>
        <v>5000</v>
      </c>
      <c r="F34" s="16" t="str">
        <f t="shared" si="0"/>
        <v>-</v>
      </c>
      <c r="G34" s="21"/>
    </row>
    <row r="35" spans="1:7" x14ac:dyDescent="0.3">
      <c r="C35" s="22"/>
      <c r="D35" s="22"/>
      <c r="E35" s="22"/>
      <c r="F35" s="23"/>
      <c r="G35" s="13" t="str">
        <f>IF(ISBLANK(E35),"",IF(AND(OR(F35&gt;=2,F35&lt;=-2),OR((D35-E35)&gt;=1000,(D35-E35)&lt;=-1000)),"Bitte Begründung in dieser Zelle angeben",""))</f>
        <v/>
      </c>
    </row>
    <row r="36" spans="1:7" x14ac:dyDescent="0.3">
      <c r="A36" s="24"/>
      <c r="B36" s="11" t="s">
        <v>6</v>
      </c>
      <c r="C36" s="22"/>
      <c r="D36" s="22"/>
      <c r="E36" s="22"/>
      <c r="F36" s="23"/>
      <c r="G36" s="13" t="str">
        <f>IF(ISBLANK(E36),"",IF(AND(OR(F36&gt;=2,F36&lt;=-2),OR((D36-E36)&gt;=1000,(D36-E36)&lt;=-1000)),"Bitte Begründung in dieser Zelle angeben",""))</f>
        <v/>
      </c>
    </row>
    <row r="37" spans="1:7" ht="42" x14ac:dyDescent="0.3">
      <c r="A37" s="81" t="s">
        <v>82</v>
      </c>
      <c r="B37" s="18" t="s">
        <v>83</v>
      </c>
      <c r="C37" s="15"/>
      <c r="D37" s="20"/>
      <c r="E37" s="20"/>
      <c r="F37" s="25" t="str">
        <f>IF(OR(D37=0,E37=0),"-",E37/D37*100-100)</f>
        <v>-</v>
      </c>
      <c r="G37" s="21"/>
    </row>
    <row r="38" spans="1:7" x14ac:dyDescent="0.3">
      <c r="C38" s="22"/>
      <c r="D38" s="22"/>
      <c r="E38" s="22"/>
      <c r="F38" s="26"/>
      <c r="G38" s="13" t="str">
        <f>IF(ISBLANK(E38),"",IF(AND(OR(F38&gt;=2,F38&lt;=-2),OR((D38-E38)&gt;=1000,(D38-E38)&lt;=-1000)),"Bitte Begründung in dieser Zelle angeben",""))</f>
        <v/>
      </c>
    </row>
    <row r="39" spans="1:7" x14ac:dyDescent="0.3">
      <c r="B39" s="11" t="s">
        <v>7</v>
      </c>
      <c r="C39" s="22"/>
      <c r="D39" s="22"/>
      <c r="E39" s="22"/>
      <c r="F39" s="26"/>
      <c r="G39" s="13" t="str">
        <f>IF(ISBLANK(E39),"",IF(AND(OR(F39&gt;=2,F39&lt;=-2),OR((D39-E39)&gt;=1000,(D39-E39)&lt;=-1000)),"Bitte Begründung in dieser Zelle angeben",""))</f>
        <v/>
      </c>
    </row>
    <row r="40" spans="1:7" x14ac:dyDescent="0.3">
      <c r="B40" s="14" t="s">
        <v>8</v>
      </c>
      <c r="C40" s="20">
        <f>C34+C37</f>
        <v>0</v>
      </c>
      <c r="D40" s="20">
        <f>D34+D37</f>
        <v>0</v>
      </c>
      <c r="E40" s="20">
        <f>E34+E37</f>
        <v>5000</v>
      </c>
      <c r="F40" s="25" t="str">
        <f>IF(OR(D40=0,E40=0),"-",E40/D40*100-100)</f>
        <v>-</v>
      </c>
      <c r="G40" s="21"/>
    </row>
    <row r="41" spans="1:7" x14ac:dyDescent="0.3">
      <c r="C41" s="22"/>
      <c r="D41" s="22"/>
      <c r="E41" s="22"/>
      <c r="F41" s="23"/>
    </row>
    <row r="42" spans="1:7" x14ac:dyDescent="0.3">
      <c r="C42" s="22"/>
      <c r="D42" s="22"/>
      <c r="E42" s="22"/>
      <c r="F42" s="23"/>
      <c r="G42" s="13" t="str">
        <f>IF(ISBLANK(E42),"",IF(AND(OR(F42&gt;=2,F42&lt;=-2),OR((D42-E42)&gt;=1000,(D42-E42)&lt;=-1000)),"Bitte Begründung in dieser Zelle angeben",""))</f>
        <v/>
      </c>
    </row>
    <row r="43" spans="1:7" x14ac:dyDescent="0.3">
      <c r="B43" s="11" t="s">
        <v>11</v>
      </c>
      <c r="C43" s="22"/>
      <c r="D43" s="22"/>
      <c r="E43" s="22"/>
      <c r="F43" s="23"/>
      <c r="G43" s="13" t="str">
        <f>IF(ISBLANK(E43),"",IF(AND(OR(F43&gt;=2,F43&lt;=-2),OR((D43-E43)&gt;=1000,(D43-E43)&lt;=-1000)),"Bitte Begründung in dieser Zelle angeben",""))</f>
        <v/>
      </c>
    </row>
    <row r="44" spans="1:7" ht="42" x14ac:dyDescent="0.3">
      <c r="A44" s="140" t="s">
        <v>15</v>
      </c>
      <c r="B44" s="27" t="s">
        <v>84</v>
      </c>
      <c r="C44" s="15"/>
      <c r="D44" s="15"/>
      <c r="E44" s="15"/>
      <c r="F44" s="28" t="str">
        <f>IF(OR(D44=0,E44=0),"-",E44/D44*100-100)</f>
        <v>-</v>
      </c>
      <c r="G44" s="17" t="str">
        <f t="shared" ref="G44:G49" si="1">IF(ISBLANK(E44),"",IF(AND(OR(F44&gt;=2,F44&lt;=-2),OR((D44-E44)&gt;=100,(D44-E44)&lt;=-100)),"Bitte Begründung in dieser Zelle angeben",""))</f>
        <v/>
      </c>
    </row>
    <row r="45" spans="1:7" x14ac:dyDescent="0.3">
      <c r="A45" s="141"/>
      <c r="B45" s="29" t="s">
        <v>9</v>
      </c>
      <c r="C45" s="15"/>
      <c r="D45" s="15"/>
      <c r="E45" s="15"/>
      <c r="F45" s="28" t="str">
        <f t="shared" ref="F45:F50" si="2">IF(OR(D45=0,E45=0),"-",E45/D45*100-100)</f>
        <v>-</v>
      </c>
      <c r="G45" s="17" t="str">
        <f t="shared" si="1"/>
        <v/>
      </c>
    </row>
    <row r="46" spans="1:7" x14ac:dyDescent="0.3">
      <c r="A46" s="141"/>
      <c r="B46" s="29" t="s">
        <v>10</v>
      </c>
      <c r="C46" s="15"/>
      <c r="D46" s="15"/>
      <c r="E46" s="15"/>
      <c r="F46" s="28" t="str">
        <f t="shared" si="2"/>
        <v>-</v>
      </c>
      <c r="G46" s="17" t="str">
        <f t="shared" si="1"/>
        <v/>
      </c>
    </row>
    <row r="47" spans="1:7" ht="28" x14ac:dyDescent="0.3">
      <c r="A47" s="141"/>
      <c r="B47" s="27" t="s">
        <v>85</v>
      </c>
      <c r="C47" s="15"/>
      <c r="D47" s="15"/>
      <c r="E47" s="15"/>
      <c r="F47" s="28" t="str">
        <f t="shared" si="2"/>
        <v>-</v>
      </c>
      <c r="G47" s="17" t="str">
        <f t="shared" si="1"/>
        <v/>
      </c>
    </row>
    <row r="48" spans="1:7" x14ac:dyDescent="0.3">
      <c r="A48" s="141"/>
      <c r="B48" s="29" t="s">
        <v>111</v>
      </c>
      <c r="C48" s="15"/>
      <c r="D48" s="15"/>
      <c r="E48" s="15"/>
      <c r="F48" s="28" t="str">
        <f t="shared" si="2"/>
        <v>-</v>
      </c>
      <c r="G48" s="17" t="str">
        <f t="shared" si="1"/>
        <v/>
      </c>
    </row>
    <row r="49" spans="1:9" x14ac:dyDescent="0.3">
      <c r="A49" s="141"/>
      <c r="B49" s="19"/>
      <c r="C49" s="15"/>
      <c r="D49" s="15"/>
      <c r="E49" s="15"/>
      <c r="F49" s="28" t="str">
        <f t="shared" si="2"/>
        <v>-</v>
      </c>
      <c r="G49" s="17" t="str">
        <f t="shared" si="1"/>
        <v/>
      </c>
    </row>
    <row r="50" spans="1:9" x14ac:dyDescent="0.3">
      <c r="A50" s="142"/>
      <c r="B50" s="29" t="s">
        <v>8</v>
      </c>
      <c r="C50" s="30">
        <f>SUM(C44:C49)</f>
        <v>0</v>
      </c>
      <c r="D50" s="30">
        <f>SUM(D44:D49)</f>
        <v>0</v>
      </c>
      <c r="E50" s="30">
        <f>SUM(E44:E49)</f>
        <v>0</v>
      </c>
      <c r="F50" s="28" t="str">
        <f t="shared" si="2"/>
        <v>-</v>
      </c>
      <c r="G50" s="21"/>
    </row>
    <row r="51" spans="1:9" x14ac:dyDescent="0.3">
      <c r="C51" s="22"/>
      <c r="D51" s="22"/>
      <c r="E51" s="22"/>
      <c r="F51" s="31"/>
    </row>
    <row r="52" spans="1:9" x14ac:dyDescent="0.3">
      <c r="B52" s="11" t="s">
        <v>12</v>
      </c>
      <c r="C52" s="22"/>
      <c r="D52" s="22"/>
      <c r="E52" s="22"/>
      <c r="F52" s="31"/>
      <c r="H52" s="32" t="s">
        <v>30</v>
      </c>
      <c r="I52" s="33" t="s">
        <v>68</v>
      </c>
    </row>
    <row r="53" spans="1:9" x14ac:dyDescent="0.3">
      <c r="A53" s="143" t="s">
        <v>15</v>
      </c>
      <c r="B53" s="29" t="s">
        <v>18</v>
      </c>
      <c r="C53" s="15"/>
      <c r="D53" s="15"/>
      <c r="E53" s="15"/>
      <c r="F53" s="34" t="str">
        <f t="shared" ref="F53:F58" si="3">IF(OR(D53=0,E53=0),"-",E53/D53*100-100)</f>
        <v>-</v>
      </c>
      <c r="G53" s="17" t="str">
        <f>IF(ISBLANK(E53),"",IF(AND(OR(F53&gt;=2,F53&lt;=-2),OR((D53-E53)&gt;=100,(D53-E53)&lt;=-100)),"Bitte Begründung in dieser Zelle angeben",""))</f>
        <v/>
      </c>
      <c r="H53" s="35"/>
    </row>
    <row r="54" spans="1:9" ht="25" x14ac:dyDescent="0.3">
      <c r="A54" s="143"/>
      <c r="B54" s="96" t="s">
        <v>69</v>
      </c>
      <c r="C54" s="15"/>
      <c r="D54" s="15"/>
      <c r="E54" s="15"/>
      <c r="F54" s="34" t="str">
        <f t="shared" si="3"/>
        <v>-</v>
      </c>
      <c r="G54" s="17" t="str">
        <f>IF(ISBLANK(E54),"",IF(AND(OR(F54&gt;=2,F54&lt;=-2),OR((D54-E54)&gt;=100,(D54-E54)&lt;=-100)),"Bitte Begründung in dieser Zelle angeben",""))</f>
        <v/>
      </c>
      <c r="H54" s="35"/>
    </row>
    <row r="55" spans="1:9" x14ac:dyDescent="0.3">
      <c r="A55" s="143"/>
      <c r="B55" s="29" t="s">
        <v>40</v>
      </c>
      <c r="C55" s="15"/>
      <c r="D55" s="15"/>
      <c r="E55" s="15"/>
      <c r="F55" s="34" t="str">
        <f t="shared" si="3"/>
        <v>-</v>
      </c>
      <c r="G55" s="17" t="str">
        <f>IF(ISBLANK(E55),"",IF(AND(OR(F55&gt;=2,F55&lt;=-2),OR((D55-E55)&gt;=100,(D55-E55)&lt;=-100)),"Bitte Begründung in dieser Zelle angeben",""))</f>
        <v/>
      </c>
      <c r="H55" s="35"/>
    </row>
    <row r="56" spans="1:9" x14ac:dyDescent="0.3">
      <c r="A56" s="143"/>
      <c r="B56" s="29" t="s">
        <v>46</v>
      </c>
      <c r="C56" s="15"/>
      <c r="D56" s="15"/>
      <c r="E56" s="15"/>
      <c r="F56" s="34" t="str">
        <f t="shared" si="3"/>
        <v>-</v>
      </c>
      <c r="G56" s="17" t="str">
        <f>IF(ISBLANK(E56),"",IF(AND(OR(F56&gt;=2,F56&lt;=-2),OR((D56-E56)&gt;=100,(D56-E56)&lt;=-100)),"Bitte Begründung in dieser Zelle angeben",""))</f>
        <v/>
      </c>
      <c r="H56" s="35"/>
    </row>
    <row r="57" spans="1:9" x14ac:dyDescent="0.3">
      <c r="A57" s="143"/>
      <c r="B57" s="29" t="s">
        <v>107</v>
      </c>
      <c r="C57" s="15"/>
      <c r="D57" s="15"/>
      <c r="E57" s="15"/>
      <c r="F57" s="34" t="str">
        <f t="shared" si="3"/>
        <v>-</v>
      </c>
      <c r="G57" s="17" t="str">
        <f>IF(ISBLANK(E57),"",IF(AND(OR(F57&gt;=2,F57&lt;=-2),OR((D57-E57)&gt;=100,(D57-E57)&lt;=-100)),"Bitte Begründung in dieser Zelle angeben",""))</f>
        <v/>
      </c>
      <c r="H57" s="35"/>
    </row>
    <row r="58" spans="1:9" x14ac:dyDescent="0.3">
      <c r="A58" s="143"/>
      <c r="B58" s="29" t="s">
        <v>8</v>
      </c>
      <c r="C58" s="30">
        <f>SUM(C53:C57)</f>
        <v>0</v>
      </c>
      <c r="D58" s="30">
        <f>SUM(D53:D57)</f>
        <v>0</v>
      </c>
      <c r="E58" s="30">
        <f>SUM(E53:E57)</f>
        <v>0</v>
      </c>
      <c r="F58" s="34" t="str">
        <f t="shared" si="3"/>
        <v>-</v>
      </c>
      <c r="G58" s="21"/>
      <c r="H58" s="35"/>
    </row>
    <row r="59" spans="1:9" x14ac:dyDescent="0.3">
      <c r="C59" s="22"/>
      <c r="D59" s="22"/>
      <c r="E59" s="22"/>
      <c r="F59" s="31"/>
      <c r="G59" s="13" t="str">
        <f>IF(ISBLANK(E59),"",IF(AND(OR(F59&gt;=2,F59&lt;=-2),OR((D59-E59)&gt;=1000,(D59-E59)&lt;=-1000)),"Bitte Begründung in dieser Zelle angeben",""))</f>
        <v/>
      </c>
    </row>
    <row r="60" spans="1:9" x14ac:dyDescent="0.3">
      <c r="B60" s="11" t="s">
        <v>16</v>
      </c>
      <c r="C60" s="22"/>
      <c r="D60" s="22"/>
      <c r="E60" s="22"/>
      <c r="F60" s="31"/>
      <c r="G60" s="13" t="str">
        <f>IF(ISBLANK(E60),"",IF(AND(OR(F60&gt;=2,F60&lt;=-2),OR((D60-E60)&gt;=1000,(D60-E60)&lt;=-1000)),"Bitte Begründung in dieser Zelle angeben",""))</f>
        <v/>
      </c>
    </row>
    <row r="61" spans="1:9" x14ac:dyDescent="0.3">
      <c r="B61" s="29" t="s">
        <v>8</v>
      </c>
      <c r="C61" s="30">
        <f>C50+C58</f>
        <v>0</v>
      </c>
      <c r="D61" s="30">
        <f>D50+D58</f>
        <v>0</v>
      </c>
      <c r="E61" s="30">
        <f>E50+E58</f>
        <v>0</v>
      </c>
      <c r="F61" s="34" t="str">
        <f>IF(OR(D63=0,E63=0),"-",E63/D63*100-100)</f>
        <v>-</v>
      </c>
      <c r="G61" s="21"/>
    </row>
    <row r="62" spans="1:9" x14ac:dyDescent="0.3">
      <c r="C62" s="22"/>
      <c r="D62" s="22"/>
      <c r="E62" s="22"/>
      <c r="F62" s="31"/>
    </row>
    <row r="63" spans="1:9" ht="21.75" customHeight="1" x14ac:dyDescent="0.3">
      <c r="B63" s="71" t="s">
        <v>13</v>
      </c>
      <c r="C63" s="36">
        <f>C40-C61</f>
        <v>0</v>
      </c>
      <c r="D63" s="36">
        <f>D40-D61</f>
        <v>0</v>
      </c>
      <c r="E63" s="36">
        <f>E40-E61</f>
        <v>5000</v>
      </c>
      <c r="F63" s="37" t="str">
        <f>IF(OR(D63=0,E63=0),"-",E63/D63*100-100)</f>
        <v>-</v>
      </c>
      <c r="G63" s="21"/>
    </row>
    <row r="67" spans="3:4" hidden="1" x14ac:dyDescent="0.3">
      <c r="C67" s="2" t="s">
        <v>31</v>
      </c>
    </row>
    <row r="68" spans="3:4" hidden="1" x14ac:dyDescent="0.3">
      <c r="C68" s="2" t="s">
        <v>32</v>
      </c>
    </row>
    <row r="76" spans="3:4" hidden="1" x14ac:dyDescent="0.3">
      <c r="D76" s="2" t="s">
        <v>28</v>
      </c>
    </row>
    <row r="77" spans="3:4" hidden="1" x14ac:dyDescent="0.3">
      <c r="D77" s="2" t="s">
        <v>51</v>
      </c>
    </row>
  </sheetData>
  <sheetProtection algorithmName="SHA-512" hashValue="eU/KzuQdwVKCl5iSrK4/bKnIQJjkFagvC6L1cT+xZETeyysuH/IiW7b3AkzVCX8uzVD1gbGnLUk3q/KS7OELeg==" saltValue="VmxbzJezhCXAxKlwNzAcvg==" spinCount="100000" sheet="1" objects="1" scenarios="1"/>
  <mergeCells count="21">
    <mergeCell ref="A44:A50"/>
    <mergeCell ref="A53:A58"/>
    <mergeCell ref="A13:B13"/>
    <mergeCell ref="C13:G13"/>
    <mergeCell ref="A15:B15"/>
    <mergeCell ref="A19:A34"/>
    <mergeCell ref="A14:B14"/>
    <mergeCell ref="A12:B12"/>
    <mergeCell ref="C12:G12"/>
    <mergeCell ref="B3:G3"/>
    <mergeCell ref="B7:G7"/>
    <mergeCell ref="B8:G8"/>
    <mergeCell ref="B9:G9"/>
    <mergeCell ref="B1:G1"/>
    <mergeCell ref="A11:B11"/>
    <mergeCell ref="C11:G11"/>
    <mergeCell ref="B4:G4"/>
    <mergeCell ref="B10:G10"/>
    <mergeCell ref="B2:G2"/>
    <mergeCell ref="B5:G5"/>
    <mergeCell ref="B6:G6"/>
  </mergeCells>
  <printOptions horizontalCentered="1" verticalCentered="1"/>
  <pageMargins left="0.19685039370078741" right="0.19685039370078741" top="0.59055118110236227" bottom="0.59055118110236227" header="0.31496062992125984" footer="0.31496062992125984"/>
  <pageSetup paperSize="9" scale="81" fitToHeight="0" orientation="landscape" r:id="rId1"/>
  <headerFooter>
    <oddHeader>&amp;L&amp;A / &amp;D</oddHeader>
    <oddFooter>&amp;R&amp;P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tabColor theme="6" tint="0.39997558519241921"/>
    <pageSetUpPr fitToPage="1"/>
  </sheetPr>
  <dimension ref="A1:I88"/>
  <sheetViews>
    <sheetView tabSelected="1" topLeftCell="B1" zoomScale="90" zoomScaleNormal="90" workbookViewId="0">
      <pane ySplit="7" topLeftCell="A8" activePane="bottomLeft" state="frozen"/>
      <selection pane="bottomLeft" activeCell="C6" sqref="C6"/>
    </sheetView>
  </sheetViews>
  <sheetFormatPr baseColWidth="10" defaultColWidth="11.453125" defaultRowHeight="14" x14ac:dyDescent="0.3"/>
  <cols>
    <col min="1" max="1" width="11.7265625" style="39" customWidth="1"/>
    <col min="2" max="2" width="60.7265625" style="39" customWidth="1"/>
    <col min="3" max="5" width="14.26953125" style="39" customWidth="1"/>
    <col min="6" max="6" width="15.26953125" style="54" customWidth="1"/>
    <col min="7" max="7" width="63.7265625" style="42" customWidth="1"/>
    <col min="8" max="16384" width="11.453125" style="39"/>
  </cols>
  <sheetData>
    <row r="1" spans="1:8" x14ac:dyDescent="0.3">
      <c r="A1" s="146" t="s">
        <v>70</v>
      </c>
      <c r="B1" s="146"/>
      <c r="C1" s="134"/>
      <c r="D1" s="135"/>
      <c r="E1" s="135"/>
      <c r="F1" s="135"/>
      <c r="G1" s="136"/>
    </row>
    <row r="2" spans="1:8" x14ac:dyDescent="0.3">
      <c r="A2" s="146" t="s">
        <v>33</v>
      </c>
      <c r="B2" s="146"/>
      <c r="C2" s="134"/>
      <c r="D2" s="135"/>
      <c r="E2" s="135"/>
      <c r="F2" s="135"/>
      <c r="G2" s="136"/>
    </row>
    <row r="3" spans="1:8" x14ac:dyDescent="0.3">
      <c r="A3" s="146" t="s">
        <v>27</v>
      </c>
      <c r="B3" s="158"/>
      <c r="C3" s="159" t="s">
        <v>105</v>
      </c>
      <c r="D3" s="160"/>
      <c r="E3" s="160"/>
      <c r="F3" s="160"/>
      <c r="G3" s="161"/>
    </row>
    <row r="4" spans="1:8" x14ac:dyDescent="0.3">
      <c r="A4" s="146" t="s">
        <v>56</v>
      </c>
      <c r="B4" s="158"/>
      <c r="C4" s="134" t="s">
        <v>54</v>
      </c>
      <c r="D4" s="135"/>
      <c r="E4" s="135"/>
      <c r="F4" s="135"/>
      <c r="G4" s="136"/>
    </row>
    <row r="5" spans="1:8" x14ac:dyDescent="0.3">
      <c r="A5" s="146" t="s">
        <v>17</v>
      </c>
      <c r="B5" s="146"/>
      <c r="C5" s="134">
        <v>2025</v>
      </c>
      <c r="D5" s="135"/>
      <c r="E5" s="135"/>
      <c r="F5" s="135"/>
      <c r="G5" s="136"/>
    </row>
    <row r="7" spans="1:8" ht="28" x14ac:dyDescent="0.3">
      <c r="C7" s="9" t="str">
        <f>"Ist "&amp;C5-2</f>
        <v>Ist 2023</v>
      </c>
      <c r="D7" s="9" t="str">
        <f>"Plan/Ist "&amp;C5-1</f>
        <v>Plan/Ist 2024</v>
      </c>
      <c r="E7" s="9" t="str">
        <f>"Plan "&amp;C5</f>
        <v>Plan 2025</v>
      </c>
      <c r="F7" s="9" t="s">
        <v>19</v>
      </c>
      <c r="G7" s="10" t="str">
        <f>"Begründung (wenn Abweichung gegenüber Plan/Ist "&amp;C5-1&amp;" über 2% und EUR 1.000,-- ist)"</f>
        <v>Begründung (wenn Abweichung gegenüber Plan/Ist 2024 über 2% und EUR 1.000,-- ist)</v>
      </c>
    </row>
    <row r="8" spans="1:8" x14ac:dyDescent="0.3">
      <c r="B8" s="40" t="s">
        <v>57</v>
      </c>
      <c r="F8" s="41"/>
    </row>
    <row r="9" spans="1:8" ht="15" customHeight="1" x14ac:dyDescent="0.3">
      <c r="A9" s="152" t="s">
        <v>14</v>
      </c>
      <c r="B9" s="80" t="s">
        <v>80</v>
      </c>
      <c r="C9" s="43"/>
      <c r="D9" s="43"/>
      <c r="E9" s="43"/>
      <c r="F9" s="16" t="str">
        <f t="shared" ref="F9:F32" si="0">IF(OR(D9=0,E9=0),"-",E9/D9*100-100)</f>
        <v>-</v>
      </c>
      <c r="G9" s="44"/>
      <c r="H9" s="45" t="str">
        <f>IF(ISBLANK(E9),"",IF(AND(OR(F9&gt;=2,F9&lt;=-2),OR((D9-E9)&gt;=1000,(D9-E9)&lt;=-1000)),IF(ISBLANK(G9),'|'!B$56,""),""))</f>
        <v/>
      </c>
    </row>
    <row r="10" spans="1:8" x14ac:dyDescent="0.3">
      <c r="A10" s="153"/>
      <c r="B10" s="14" t="s">
        <v>0</v>
      </c>
      <c r="C10" s="43"/>
      <c r="D10" s="43"/>
      <c r="E10" s="43"/>
      <c r="F10" s="16" t="str">
        <f t="shared" si="0"/>
        <v>-</v>
      </c>
      <c r="G10" s="44"/>
      <c r="H10" s="45" t="str">
        <f>IF(ISBLANK(E10),"",IF(AND(OR(F10&gt;=2,F10&lt;=-2),OR((D10-E10)&gt;=1000,(D10-E10)&lt;=-1000)),IF(ISBLANK(G10),'|'!B$56,""),""))</f>
        <v/>
      </c>
    </row>
    <row r="11" spans="1:8" ht="28" x14ac:dyDescent="0.3">
      <c r="A11" s="153"/>
      <c r="B11" s="18" t="s">
        <v>110</v>
      </c>
      <c r="C11" s="43"/>
      <c r="D11" s="43"/>
      <c r="E11" s="43"/>
      <c r="F11" s="16" t="str">
        <f t="shared" si="0"/>
        <v>-</v>
      </c>
      <c r="G11" s="44"/>
      <c r="H11" s="45" t="str">
        <f>IF(ISBLANK(E11),"",IF(AND(OR(F11&gt;=2,F11&lt;=-2),OR((D11-E11)&gt;=1000,(D11-E11)&lt;=-1000)),IF(ISBLANK(G11),'|'!B$56,""),""))</f>
        <v/>
      </c>
    </row>
    <row r="12" spans="1:8" ht="28" x14ac:dyDescent="0.3">
      <c r="A12" s="153"/>
      <c r="B12" s="18" t="s">
        <v>76</v>
      </c>
      <c r="C12" s="43"/>
      <c r="D12" s="43"/>
      <c r="E12" s="43"/>
      <c r="F12" s="16" t="str">
        <f t="shared" si="0"/>
        <v>-</v>
      </c>
      <c r="G12" s="44"/>
      <c r="H12" s="45" t="str">
        <f>IF(ISBLANK(E12),"",IF(AND(OR(F12&gt;=2,F12&lt;=-2),OR((D12-E12)&gt;=1000,(D12-E12)&lt;=-1000)),IF(ISBLANK(G12),'|'!B$56,""),""))</f>
        <v/>
      </c>
    </row>
    <row r="13" spans="1:8" x14ac:dyDescent="0.3">
      <c r="A13" s="153"/>
      <c r="B13" s="18" t="s">
        <v>104</v>
      </c>
      <c r="C13" s="43"/>
      <c r="D13" s="43"/>
      <c r="E13" s="43"/>
      <c r="F13" s="16" t="str">
        <f t="shared" si="0"/>
        <v>-</v>
      </c>
      <c r="G13" s="44"/>
      <c r="H13" s="45" t="str">
        <f>IF(ISBLANK(E13),"",IF(AND(OR(F13&gt;=2,F13&lt;=-2),OR((D13-E13)&gt;=1000,(D13-E13)&lt;=-1000)),IF(ISBLANK(G13),'|'!B$56,""),""))</f>
        <v/>
      </c>
    </row>
    <row r="14" spans="1:8" x14ac:dyDescent="0.3">
      <c r="A14" s="153"/>
      <c r="B14" s="14" t="s">
        <v>77</v>
      </c>
      <c r="C14" s="43"/>
      <c r="D14" s="43"/>
      <c r="E14" s="43"/>
      <c r="F14" s="16" t="str">
        <f t="shared" si="0"/>
        <v>-</v>
      </c>
      <c r="G14" s="44"/>
      <c r="H14" s="45" t="str">
        <f>IF(ISBLANK(E14),"",IF(AND(OR(F14&gt;=2,F14&lt;=-2),OR((D14-E14)&gt;=1000,(D14-E14)&lt;=-1000)),IF(ISBLANK(G14),'|'!B$56,""),""))</f>
        <v/>
      </c>
    </row>
    <row r="15" spans="1:8" ht="28" x14ac:dyDescent="0.3">
      <c r="A15" s="153"/>
      <c r="B15" s="18" t="s">
        <v>119</v>
      </c>
      <c r="C15" s="43"/>
      <c r="D15" s="43"/>
      <c r="E15" s="43"/>
      <c r="F15" s="16" t="str">
        <f t="shared" si="0"/>
        <v>-</v>
      </c>
      <c r="G15" s="44"/>
      <c r="H15" s="45" t="str">
        <f>IF(ISBLANK(E15),"",IF(AND(OR(F15&gt;=2,F15&lt;=-2),OR((D15-E15)&gt;=1000,(D15-E15)&lt;=-1000)),IF(ISBLANK(G15),'|'!B$56,""),""))</f>
        <v/>
      </c>
    </row>
    <row r="16" spans="1:8" x14ac:dyDescent="0.3">
      <c r="A16" s="153"/>
      <c r="B16" s="14" t="s">
        <v>120</v>
      </c>
      <c r="C16" s="43"/>
      <c r="D16" s="43"/>
      <c r="E16" s="43"/>
      <c r="F16" s="16" t="str">
        <f>IF(OR(D16=0,E16=0),"-",E16/D16*100-100)</f>
        <v>-</v>
      </c>
      <c r="G16" s="44"/>
      <c r="H16" s="45" t="str">
        <f>IF(ISBLANK(E16),"",IF(AND(OR(F16&gt;=2,F16&lt;=-2),OR((D16-E16)&gt;=1000,(D16-E16)&lt;=-1000)),IF(ISBLANK(G16),'|'!B$56,""),""))</f>
        <v/>
      </c>
    </row>
    <row r="17" spans="1:8" ht="56" x14ac:dyDescent="0.3">
      <c r="A17" s="153"/>
      <c r="B17" s="18" t="s">
        <v>79</v>
      </c>
      <c r="C17" s="43"/>
      <c r="D17" s="43"/>
      <c r="E17" s="43"/>
      <c r="F17" s="16" t="str">
        <f t="shared" si="0"/>
        <v>-</v>
      </c>
      <c r="G17" s="44"/>
      <c r="H17" s="45" t="str">
        <f>IF(ISBLANK(E17),"",IF(AND(OR(F17&gt;=2,F17&lt;=-2),OR((D17-E17)&gt;=1000,(D17-E17)&lt;=-1000)),IF(ISBLANK(G17),'|'!B$56,""),""))</f>
        <v/>
      </c>
    </row>
    <row r="18" spans="1:8" ht="28" x14ac:dyDescent="0.3">
      <c r="A18" s="153"/>
      <c r="B18" s="18" t="s">
        <v>34</v>
      </c>
      <c r="C18" s="43"/>
      <c r="D18" s="43"/>
      <c r="E18" s="43"/>
      <c r="F18" s="16" t="str">
        <f t="shared" si="0"/>
        <v>-</v>
      </c>
      <c r="G18" s="44"/>
      <c r="H18" s="45" t="str">
        <f>IF(ISBLANK(E18),"",IF(AND(OR(F18&gt;=2,F18&lt;=-2),OR((D18-E18)&gt;=1000,(D18-E18)&lt;=-1000)),IF(ISBLANK(G18),'|'!B$56,""),""))</f>
        <v/>
      </c>
    </row>
    <row r="19" spans="1:8" ht="28" x14ac:dyDescent="0.3">
      <c r="A19" s="153"/>
      <c r="B19" s="18" t="s">
        <v>81</v>
      </c>
      <c r="C19" s="43"/>
      <c r="D19" s="43"/>
      <c r="E19" s="43"/>
      <c r="F19" s="16" t="str">
        <f t="shared" si="0"/>
        <v>-</v>
      </c>
      <c r="G19" s="44"/>
      <c r="H19" s="45" t="str">
        <f>IF(ISBLANK(E19),"",IF(AND(OR(F19&gt;=2,F19&lt;=-2),OR((D19-E19)&gt;=1000,(D19-E19)&lt;=-1000)),IF(ISBLANK(G19),'|'!B$56,""),""))</f>
        <v/>
      </c>
    </row>
    <row r="20" spans="1:8" x14ac:dyDescent="0.3">
      <c r="A20" s="153"/>
      <c r="B20" s="18" t="s">
        <v>106</v>
      </c>
      <c r="C20" s="43"/>
      <c r="D20" s="43"/>
      <c r="E20" s="43"/>
      <c r="F20" s="16" t="str">
        <f t="shared" si="0"/>
        <v>-</v>
      </c>
      <c r="G20" s="44"/>
      <c r="H20" s="45" t="str">
        <f>IF(ISBLANK(E20),"",IF(AND(OR(F20&gt;=2,F20&lt;=-2),OR((D20-E20)&gt;=1000,(D20-E20)&lt;=-1000)),IF(ISBLANK(G20),'|'!B$56,""),""))</f>
        <v/>
      </c>
    </row>
    <row r="21" spans="1:8" x14ac:dyDescent="0.3">
      <c r="A21" s="153"/>
      <c r="B21" s="78"/>
      <c r="C21" s="43"/>
      <c r="D21" s="43"/>
      <c r="E21" s="43"/>
      <c r="F21" s="16" t="str">
        <f t="shared" si="0"/>
        <v>-</v>
      </c>
      <c r="G21" s="44"/>
      <c r="H21" s="45" t="str">
        <f>IF(ISBLANK(E21),"",IF(AND(OR(F21&gt;=2,F21&lt;=-2),OR((D21-E21)&gt;=1000,(D21-E21)&lt;=-1000)),IF(ISBLANK(G21),'|'!B$56,""),""))</f>
        <v/>
      </c>
    </row>
    <row r="22" spans="1:8" x14ac:dyDescent="0.3">
      <c r="A22" s="153"/>
      <c r="B22" s="78"/>
      <c r="C22" s="43"/>
      <c r="D22" s="43"/>
      <c r="E22" s="43"/>
      <c r="F22" s="16" t="str">
        <f t="shared" si="0"/>
        <v>-</v>
      </c>
      <c r="G22" s="44"/>
      <c r="H22" s="45" t="str">
        <f>IF(ISBLANK(E22),"",IF(AND(OR(F22&gt;=2,F22&lt;=-2),OR((D22-E22)&gt;=1000,(D22-E22)&lt;=-1000)),IF(ISBLANK(G22),'|'!B$56,""),""))</f>
        <v/>
      </c>
    </row>
    <row r="23" spans="1:8" x14ac:dyDescent="0.3">
      <c r="A23" s="153"/>
      <c r="B23" s="78"/>
      <c r="C23" s="43"/>
      <c r="D23" s="43"/>
      <c r="E23" s="43"/>
      <c r="F23" s="16" t="str">
        <f t="shared" si="0"/>
        <v>-</v>
      </c>
      <c r="G23" s="44"/>
      <c r="H23" s="45" t="str">
        <f>IF(ISBLANK(E23),"",IF(AND(OR(F23&gt;=2,F23&lt;=-2),OR((D23-E23)&gt;=1000,(D23-E23)&lt;=-1000)),IF(ISBLANK(G23),'|'!B$56,""),""))</f>
        <v/>
      </c>
    </row>
    <row r="24" spans="1:8" x14ac:dyDescent="0.3">
      <c r="A24" s="153"/>
      <c r="B24" s="78"/>
      <c r="C24" s="43"/>
      <c r="D24" s="43"/>
      <c r="E24" s="43"/>
      <c r="F24" s="16" t="str">
        <f t="shared" si="0"/>
        <v>-</v>
      </c>
      <c r="G24" s="44"/>
      <c r="H24" s="45" t="str">
        <f>IF(ISBLANK(E24),"",IF(AND(OR(F24&gt;=2,F24&lt;=-2),OR((D24-E24)&gt;=1000,(D24-E24)&lt;=-1000)),IF(ISBLANK(G24),'|'!B$56,""),""))</f>
        <v/>
      </c>
    </row>
    <row r="25" spans="1:8" x14ac:dyDescent="0.3">
      <c r="A25" s="153"/>
      <c r="B25" s="78"/>
      <c r="C25" s="43"/>
      <c r="D25" s="43"/>
      <c r="E25" s="43"/>
      <c r="F25" s="16" t="str">
        <f t="shared" si="0"/>
        <v>-</v>
      </c>
      <c r="G25" s="44"/>
      <c r="H25" s="45" t="str">
        <f>IF(ISBLANK(E25),"",IF(AND(OR(F25&gt;=2,F25&lt;=-2),OR((D25-E25)&gt;=1000,(D25-E25)&lt;=-1000)),IF(ISBLANK(G25),'|'!B$56,""),""))</f>
        <v/>
      </c>
    </row>
    <row r="26" spans="1:8" x14ac:dyDescent="0.3">
      <c r="A26" s="153"/>
      <c r="B26" s="78"/>
      <c r="C26" s="43"/>
      <c r="D26" s="43"/>
      <c r="E26" s="43"/>
      <c r="F26" s="16" t="str">
        <f t="shared" si="0"/>
        <v>-</v>
      </c>
      <c r="G26" s="44"/>
      <c r="H26" s="45" t="str">
        <f>IF(ISBLANK(E26),"",IF(AND(OR(F26&gt;=2,F26&lt;=-2),OR((D26-E26)&gt;=1000,(D26-E26)&lt;=-1000)),IF(ISBLANK(G26),'|'!B$56,""),""))</f>
        <v/>
      </c>
    </row>
    <row r="27" spans="1:8" x14ac:dyDescent="0.3">
      <c r="A27" s="153"/>
      <c r="B27" s="78"/>
      <c r="C27" s="43"/>
      <c r="D27" s="43"/>
      <c r="E27" s="43"/>
      <c r="F27" s="16" t="str">
        <f t="shared" si="0"/>
        <v>-</v>
      </c>
      <c r="G27" s="44"/>
      <c r="H27" s="45" t="str">
        <f>IF(ISBLANK(E27),"",IF(AND(OR(F27&gt;=2,F27&lt;=-2),OR((D27-E27)&gt;=1000,(D27-E27)&lt;=-1000)),IF(ISBLANK(G27),'|'!B$56,""),""))</f>
        <v/>
      </c>
    </row>
    <row r="28" spans="1:8" x14ac:dyDescent="0.3">
      <c r="A28" s="153"/>
      <c r="B28" s="78"/>
      <c r="C28" s="43"/>
      <c r="D28" s="43"/>
      <c r="E28" s="43"/>
      <c r="F28" s="16" t="str">
        <f t="shared" si="0"/>
        <v>-</v>
      </c>
      <c r="G28" s="44"/>
      <c r="H28" s="45" t="str">
        <f>IF(ISBLANK(E28),"",IF(AND(OR(F28&gt;=2,F28&lt;=-2),OR((D28-E28)&gt;=1000,(D28-E28)&lt;=-1000)),IF(ISBLANK(G28),'|'!B$56,""),""))</f>
        <v/>
      </c>
    </row>
    <row r="29" spans="1:8" x14ac:dyDescent="0.3">
      <c r="A29" s="153"/>
      <c r="B29" s="78"/>
      <c r="C29" s="43"/>
      <c r="D29" s="43"/>
      <c r="E29" s="43"/>
      <c r="F29" s="16" t="str">
        <f t="shared" si="0"/>
        <v>-</v>
      </c>
      <c r="G29" s="44"/>
      <c r="H29" s="45" t="str">
        <f>IF(ISBLANK(E29),"",IF(AND(OR(F29&gt;=2,F29&lt;=-2),OR((D29-E29)&gt;=1000,(D29-E29)&lt;=-1000)),IF(ISBLANK(G29),'|'!B$56,""),""))</f>
        <v/>
      </c>
    </row>
    <row r="30" spans="1:8" x14ac:dyDescent="0.3">
      <c r="A30" s="153"/>
      <c r="B30" s="78"/>
      <c r="C30" s="43"/>
      <c r="D30" s="43"/>
      <c r="E30" s="43"/>
      <c r="F30" s="16" t="str">
        <f t="shared" si="0"/>
        <v>-</v>
      </c>
      <c r="G30" s="44"/>
      <c r="H30" s="45" t="str">
        <f>IF(ISBLANK(E30),"",IF(AND(OR(F30&gt;=2,F30&lt;=-2),OR((D30-E30)&gt;=1000,(D30-E30)&lt;=-1000)),IF(ISBLANK(G30),'|'!B$56,""),""))</f>
        <v/>
      </c>
    </row>
    <row r="31" spans="1:8" x14ac:dyDescent="0.3">
      <c r="A31" s="153"/>
      <c r="B31" s="78"/>
      <c r="C31" s="43"/>
      <c r="D31" s="43"/>
      <c r="E31" s="43"/>
      <c r="F31" s="16" t="str">
        <f t="shared" si="0"/>
        <v>-</v>
      </c>
      <c r="G31" s="44"/>
      <c r="H31" s="45" t="str">
        <f>IF(ISBLANK(E31),"",IF(AND(OR(F31&gt;=2,F31&lt;=-2),OR((D31-E31)&gt;=1000,(D31-E31)&lt;=-1000)),IF(ISBLANK(G31),'|'!B$56,""),""))</f>
        <v/>
      </c>
    </row>
    <row r="32" spans="1:8" x14ac:dyDescent="0.3">
      <c r="A32" s="154"/>
      <c r="B32" s="14" t="s">
        <v>2</v>
      </c>
      <c r="C32" s="20">
        <f ca="1">SUM(C9:OFFSET(C32,-1,0))</f>
        <v>0</v>
      </c>
      <c r="D32" s="20">
        <f ca="1">SUM(D9:OFFSET(D32,-1,0))</f>
        <v>0</v>
      </c>
      <c r="E32" s="20">
        <f ca="1">SUM(E9:OFFSET(E32,-1,0))</f>
        <v>0</v>
      </c>
      <c r="F32" s="16" t="str">
        <f t="shared" ca="1" si="0"/>
        <v>-</v>
      </c>
      <c r="G32" s="97"/>
      <c r="H32" s="45"/>
    </row>
    <row r="33" spans="1:8" x14ac:dyDescent="0.3">
      <c r="C33" s="47"/>
      <c r="D33" s="47"/>
      <c r="E33" s="47"/>
      <c r="F33" s="48"/>
      <c r="H33" s="45" t="str">
        <f>IF(ISBLANK(E33),"",IF(AND(OR(F33&gt;=2,F33&lt;=-2),OR((D33-E33)&gt;=1000,(D33-E33)&lt;=-1000)),IF(ISBLANK(G33),'|'!B$56,""),""))</f>
        <v/>
      </c>
    </row>
    <row r="34" spans="1:8" x14ac:dyDescent="0.3">
      <c r="A34" s="49"/>
      <c r="B34" s="40" t="s">
        <v>6</v>
      </c>
      <c r="C34" s="47"/>
      <c r="D34" s="47"/>
      <c r="E34" s="47"/>
      <c r="F34" s="48"/>
      <c r="H34" s="45" t="str">
        <f>IF(ISBLANK(E34),"",IF(AND(OR(F34&gt;=2,F34&lt;=-2),OR((D34-E34)&gt;=1000,(D34-E34)&lt;=-1000)),IF(ISBLANK(G34),'|'!B$56,""),""))</f>
        <v/>
      </c>
    </row>
    <row r="35" spans="1:8" ht="28" x14ac:dyDescent="0.3">
      <c r="A35" s="82" t="s">
        <v>14</v>
      </c>
      <c r="B35" s="18" t="s">
        <v>83</v>
      </c>
      <c r="C35" s="15"/>
      <c r="D35" s="20">
        <f>'Personalübersicht (Fp)'!G21</f>
        <v>0</v>
      </c>
      <c r="E35" s="20">
        <f>'Personalübersicht (Fp)'!F21</f>
        <v>0</v>
      </c>
      <c r="F35" s="16" t="str">
        <f>IF(OR(D35=0,E35=0),"-",E35/D35*100-100)</f>
        <v>-</v>
      </c>
      <c r="G35" s="46"/>
      <c r="H35" s="45"/>
    </row>
    <row r="36" spans="1:8" x14ac:dyDescent="0.3">
      <c r="C36" s="47"/>
      <c r="D36" s="47"/>
      <c r="E36" s="47"/>
      <c r="F36" s="50"/>
      <c r="H36" s="45" t="str">
        <f>IF(ISBLANK(E36),"",IF(AND(OR(F36&gt;=2,F36&lt;=-2),OR((D36-E36)&gt;=1000,(D36-E36)&lt;=-1000)),IF(ISBLANK(G36),'|'!B$56,""),""))</f>
        <v/>
      </c>
    </row>
    <row r="37" spans="1:8" x14ac:dyDescent="0.3">
      <c r="B37" s="40" t="s">
        <v>7</v>
      </c>
      <c r="C37" s="47"/>
      <c r="D37" s="47"/>
      <c r="E37" s="47"/>
      <c r="F37" s="50"/>
      <c r="H37" s="45" t="str">
        <f>IF(ISBLANK(E37),"",IF(AND(OR(F37&gt;=2,F37&lt;=-2),OR((D37-E37)&gt;=1000,(D37-E37)&lt;=-1000)),IF(ISBLANK(G37),'|'!B$56,""),""))</f>
        <v/>
      </c>
    </row>
    <row r="38" spans="1:8" x14ac:dyDescent="0.3">
      <c r="B38" s="14" t="s">
        <v>8</v>
      </c>
      <c r="C38" s="20">
        <f ca="1">C32+C35</f>
        <v>0</v>
      </c>
      <c r="D38" s="20">
        <f ca="1">D32+D35</f>
        <v>0</v>
      </c>
      <c r="E38" s="20">
        <f ca="1">E32+E35</f>
        <v>0</v>
      </c>
      <c r="F38" s="16" t="str">
        <f ca="1">IF(OR(D38=0,E38=0),"-",E38/D38*100-100)</f>
        <v>-</v>
      </c>
      <c r="G38" s="46"/>
      <c r="H38" s="45"/>
    </row>
    <row r="39" spans="1:8" x14ac:dyDescent="0.3">
      <c r="C39" s="47"/>
      <c r="D39" s="47"/>
      <c r="E39" s="47"/>
      <c r="F39" s="48"/>
      <c r="H39" s="45" t="str">
        <f>IF(ISBLANK(E39),"",IF(AND(OR(F39&gt;=2,F39&lt;=-2),OR((D39-E39)&gt;=1000,(D39-E39)&lt;=-1000)),IF(ISBLANK(G39),'|'!B$56,""),""))</f>
        <v/>
      </c>
    </row>
    <row r="40" spans="1:8" x14ac:dyDescent="0.3">
      <c r="C40" s="47"/>
      <c r="D40" s="47"/>
      <c r="E40" s="47"/>
      <c r="F40" s="48"/>
      <c r="H40" s="45" t="str">
        <f>IF(ISBLANK(E40),"",IF(AND(OR(F40&gt;=2,F40&lt;=-2),OR((D40-E40)&gt;=1000,(D40-E40)&lt;=-1000)),IF(ISBLANK(G40),'|'!B$56,""),""))</f>
        <v/>
      </c>
    </row>
    <row r="41" spans="1:8" x14ac:dyDescent="0.3">
      <c r="B41" s="40" t="s">
        <v>58</v>
      </c>
      <c r="C41" s="47"/>
      <c r="D41" s="47"/>
      <c r="E41" s="47"/>
      <c r="F41" s="48"/>
      <c r="H41" s="45" t="str">
        <f>IF(ISBLANK(E41),"",IF(AND(OR(F41&gt;=2,F41&lt;=-2),OR((D41-E41)&gt;=1000,(D41-E41)&lt;=-1000)),IF(ISBLANK(G41),'|'!B$56,""),""))</f>
        <v/>
      </c>
    </row>
    <row r="42" spans="1:8" ht="27.75" customHeight="1" x14ac:dyDescent="0.3">
      <c r="A42" s="155" t="s">
        <v>15</v>
      </c>
      <c r="B42" s="51" t="s">
        <v>84</v>
      </c>
      <c r="C42" s="43"/>
      <c r="D42" s="43"/>
      <c r="E42" s="43"/>
      <c r="F42" s="28" t="str">
        <f>IF(OR(D42=0,E42=0),"-",E42/D42*100-100)</f>
        <v>-</v>
      </c>
      <c r="G42" s="44"/>
      <c r="H42" s="45" t="str">
        <f>IF(ISBLANK(E42),"",IF(AND(OR(F42&gt;=2,F42&lt;=-2),OR((D42-E42)&gt;=1000,(D42-E42)&lt;=-1000)),IF(ISBLANK(G42),'|'!B$56,""),""))</f>
        <v/>
      </c>
    </row>
    <row r="43" spans="1:8" x14ac:dyDescent="0.3">
      <c r="A43" s="156"/>
      <c r="B43" s="52" t="s">
        <v>9</v>
      </c>
      <c r="C43" s="43"/>
      <c r="D43" s="43"/>
      <c r="E43" s="43"/>
      <c r="F43" s="28" t="str">
        <f t="shared" ref="F43:F51" si="1">IF(OR(D43=0,E43=0),"-",E43/D43*100-100)</f>
        <v>-</v>
      </c>
      <c r="G43" s="44"/>
      <c r="H43" s="45" t="str">
        <f>IF(ISBLANK(E43),"",IF(AND(OR(F43&gt;=2,F43&lt;=-2),OR((D43-E43)&gt;=1000,(D43-E43)&lt;=-1000)),IF(ISBLANK(G43),'|'!B$56,""),""))</f>
        <v/>
      </c>
    </row>
    <row r="44" spans="1:8" x14ac:dyDescent="0.3">
      <c r="A44" s="156"/>
      <c r="B44" s="52" t="s">
        <v>10</v>
      </c>
      <c r="C44" s="43"/>
      <c r="D44" s="43"/>
      <c r="E44" s="43"/>
      <c r="F44" s="28" t="str">
        <f t="shared" si="1"/>
        <v>-</v>
      </c>
      <c r="G44" s="44"/>
      <c r="H44" s="45" t="str">
        <f>IF(ISBLANK(E44),"",IF(AND(OR(F44&gt;=2,F44&lt;=-2),OR((D44-E44)&gt;=1000,(D44-E44)&lt;=-1000)),IF(ISBLANK(G44),'|'!B$56,""),""))</f>
        <v/>
      </c>
    </row>
    <row r="45" spans="1:8" x14ac:dyDescent="0.3">
      <c r="A45" s="156"/>
      <c r="B45" s="52" t="s">
        <v>85</v>
      </c>
      <c r="C45" s="43"/>
      <c r="D45" s="43"/>
      <c r="E45" s="43"/>
      <c r="F45" s="28" t="str">
        <f t="shared" si="1"/>
        <v>-</v>
      </c>
      <c r="G45" s="44"/>
      <c r="H45" s="45" t="str">
        <f>IF(ISBLANK(E45),"",IF(AND(OR(F45&gt;=2,F45&lt;=-2),OR((D45-E45)&gt;=1000,(D45-E45)&lt;=-1000)),IF(ISBLANK(G45),'|'!B$56,""),""))</f>
        <v/>
      </c>
    </row>
    <row r="46" spans="1:8" x14ac:dyDescent="0.3">
      <c r="A46" s="156"/>
      <c r="B46" s="52" t="s">
        <v>108</v>
      </c>
      <c r="C46" s="43"/>
      <c r="D46" s="43"/>
      <c r="E46" s="43"/>
      <c r="F46" s="28" t="str">
        <f t="shared" si="1"/>
        <v>-</v>
      </c>
      <c r="G46" s="44"/>
      <c r="H46" s="45" t="str">
        <f>IF(ISBLANK(E46),"",IF(AND(OR(F46&gt;=2,F46&lt;=-2),OR((D46-E46)&gt;=1000,(D46-E46)&lt;=-1000)),IF(ISBLANK(G46),'|'!B$56,""),""))</f>
        <v/>
      </c>
    </row>
    <row r="47" spans="1:8" x14ac:dyDescent="0.3">
      <c r="A47" s="156"/>
      <c r="B47" s="35"/>
      <c r="C47" s="43"/>
      <c r="D47" s="43"/>
      <c r="E47" s="43"/>
      <c r="F47" s="28" t="str">
        <f t="shared" si="1"/>
        <v>-</v>
      </c>
      <c r="G47" s="44"/>
      <c r="H47" s="45" t="str">
        <f>IF(ISBLANK(E47),"",IF(AND(OR(F47&gt;=2,F47&lt;=-2),OR((D47-E47)&gt;=1000,(D47-E47)&lt;=-1000)),IF(ISBLANK(G47),'|'!B$56,""),""))</f>
        <v/>
      </c>
    </row>
    <row r="48" spans="1:8" x14ac:dyDescent="0.3">
      <c r="A48" s="156"/>
      <c r="B48" s="35"/>
      <c r="C48" s="43"/>
      <c r="D48" s="43"/>
      <c r="E48" s="43"/>
      <c r="F48" s="28" t="str">
        <f t="shared" si="1"/>
        <v>-</v>
      </c>
      <c r="G48" s="44"/>
      <c r="H48" s="45" t="str">
        <f>IF(ISBLANK(E48),"",IF(AND(OR(F48&gt;=2,F48&lt;=-2),OR((D48-E48)&gt;=1000,(D48-E48)&lt;=-1000)),IF(ISBLANK(G48),'|'!B$56,""),""))</f>
        <v/>
      </c>
    </row>
    <row r="49" spans="1:9" x14ac:dyDescent="0.3">
      <c r="A49" s="156"/>
      <c r="B49" s="35"/>
      <c r="C49" s="43"/>
      <c r="D49" s="43"/>
      <c r="E49" s="43"/>
      <c r="F49" s="28" t="str">
        <f t="shared" si="1"/>
        <v>-</v>
      </c>
      <c r="G49" s="44"/>
      <c r="H49" s="45" t="str">
        <f>IF(ISBLANK(E49),"",IF(AND(OR(F49&gt;=2,F49&lt;=-2),OR((D49-E49)&gt;=1000,(D49-E49)&lt;=-1000)),IF(ISBLANK(G49),'|'!B$56,""),""))</f>
        <v/>
      </c>
    </row>
    <row r="50" spans="1:9" x14ac:dyDescent="0.3">
      <c r="A50" s="156"/>
      <c r="B50" s="35"/>
      <c r="C50" s="43"/>
      <c r="D50" s="43"/>
      <c r="E50" s="43"/>
      <c r="F50" s="28" t="str">
        <f t="shared" si="1"/>
        <v>-</v>
      </c>
      <c r="G50" s="44"/>
      <c r="H50" s="45" t="str">
        <f>IF(ISBLANK(E50),"",IF(AND(OR(F50&gt;=2,F50&lt;=-2),OR((D50-E50)&gt;=1000,(D50-E50)&lt;=-1000)),IF(ISBLANK(G50),'|'!B$56,""),""))</f>
        <v/>
      </c>
    </row>
    <row r="51" spans="1:9" x14ac:dyDescent="0.3">
      <c r="A51" s="156"/>
      <c r="B51" s="35"/>
      <c r="C51" s="43"/>
      <c r="D51" s="43"/>
      <c r="E51" s="43"/>
      <c r="F51" s="28" t="str">
        <f t="shared" si="1"/>
        <v>-</v>
      </c>
      <c r="G51" s="44"/>
      <c r="H51" s="45" t="str">
        <f>IF(ISBLANK(E51),"",IF(AND(OR(F51&gt;=2,F51&lt;=-2),OR((D51-E51)&gt;=1000,(D51-E51)&lt;=-1000)),IF(ISBLANK(G51),'|'!B$56,""),""))</f>
        <v/>
      </c>
    </row>
    <row r="52" spans="1:9" x14ac:dyDescent="0.3">
      <c r="A52" s="157"/>
      <c r="B52" s="29" t="s">
        <v>8</v>
      </c>
      <c r="C52" s="30">
        <f ca="1">SUM(C42:OFFSET(C52,-1,0))</f>
        <v>0</v>
      </c>
      <c r="D52" s="30">
        <f ca="1">SUM(D42:OFFSET(D52,-1,0))</f>
        <v>0</v>
      </c>
      <c r="E52" s="30">
        <f ca="1">SUM(E42:OFFSET(E52,-1,0))</f>
        <v>0</v>
      </c>
      <c r="F52" s="28" t="str">
        <f ca="1">IF(OR(D52=0,E52=0),"-",E52/D52*100-100)</f>
        <v>-</v>
      </c>
      <c r="G52" s="97"/>
      <c r="H52" s="45"/>
    </row>
    <row r="53" spans="1:9" x14ac:dyDescent="0.3">
      <c r="C53" s="47"/>
      <c r="D53" s="47"/>
      <c r="E53" s="47"/>
      <c r="F53" s="53"/>
    </row>
    <row r="54" spans="1:9" x14ac:dyDescent="0.3">
      <c r="B54" s="40" t="s">
        <v>59</v>
      </c>
      <c r="C54" s="47"/>
      <c r="D54" s="47"/>
      <c r="E54" s="47"/>
      <c r="F54" s="53"/>
      <c r="H54" s="32" t="s">
        <v>30</v>
      </c>
    </row>
    <row r="55" spans="1:9" x14ac:dyDescent="0.3">
      <c r="A55" s="151" t="s">
        <v>15</v>
      </c>
      <c r="B55" s="29" t="s">
        <v>18</v>
      </c>
      <c r="C55" s="43"/>
      <c r="D55" s="43"/>
      <c r="E55" s="43"/>
      <c r="F55" s="28" t="str">
        <f>IF(OR(D55=0,E55=0),"-",E55/D55*100-100)</f>
        <v>-</v>
      </c>
      <c r="G55" s="44"/>
      <c r="H55" s="35"/>
      <c r="I55" s="45" t="str">
        <f>IF(ISBLANK(E55),"",IF(AND(OR(F55&gt;=2,F55&lt;=-2),OR((D55-E55)&gt;=1000,(D55-E55)&lt;=-1000)),IF(ISBLANK(G55),IF(ISBLANK(H55),'|'!B$57,'|'!B$56),IF(ISBLANK(E55),"",IF(ISBLANK(H55),'|'!B$58,""))),IF(ISBLANK(H55),'|'!B$58,"")))</f>
        <v/>
      </c>
    </row>
    <row r="56" spans="1:9" x14ac:dyDescent="0.3">
      <c r="A56" s="151"/>
      <c r="B56" s="29" t="s">
        <v>69</v>
      </c>
      <c r="C56" s="43"/>
      <c r="D56" s="43"/>
      <c r="E56" s="43"/>
      <c r="F56" s="28" t="str">
        <f t="shared" ref="F56:F65" si="2">IF(OR(D56=0,E56=0),"-",E56/D56*100-100)</f>
        <v>-</v>
      </c>
      <c r="G56" s="44"/>
      <c r="H56" s="35"/>
      <c r="I56" s="45" t="str">
        <f>IF(ISBLANK(E56),"",IF(AND(OR(F56&gt;=2,F56&lt;=-2),OR((D56-E56)&gt;=1000,(D56-E56)&lt;=-1000)),IF(ISBLANK(G56),IF(ISBLANK(H56),'|'!B$57,'|'!B$56),IF(ISBLANK(E56),"",IF(ISBLANK(H56),'|'!B$58,""))),IF(ISBLANK(H56),'|'!B$58,"")))</f>
        <v/>
      </c>
    </row>
    <row r="57" spans="1:9" x14ac:dyDescent="0.3">
      <c r="A57" s="151"/>
      <c r="B57" s="29" t="s">
        <v>40</v>
      </c>
      <c r="C57" s="43"/>
      <c r="D57" s="43"/>
      <c r="E57" s="43"/>
      <c r="F57" s="28" t="str">
        <f t="shared" si="2"/>
        <v>-</v>
      </c>
      <c r="G57" s="44"/>
      <c r="H57" s="35"/>
      <c r="I57" s="45" t="str">
        <f>IF(ISBLANK(E57),"",IF(AND(OR(F57&gt;=2,F57&lt;=-2),OR((D57-E57)&gt;=1000,(D57-E57)&lt;=-1000)),IF(ISBLANK(G57),IF(ISBLANK(H57),'|'!B$57,'|'!B$56),IF(ISBLANK(E57),"",IF(ISBLANK(H57),'|'!B$58,""))),IF(ISBLANK(H57),'|'!B$58,"")))</f>
        <v/>
      </c>
    </row>
    <row r="58" spans="1:9" x14ac:dyDescent="0.3">
      <c r="A58" s="151"/>
      <c r="B58" s="29" t="s">
        <v>46</v>
      </c>
      <c r="C58" s="43"/>
      <c r="D58" s="43"/>
      <c r="E58" s="43"/>
      <c r="F58" s="28" t="str">
        <f t="shared" si="2"/>
        <v>-</v>
      </c>
      <c r="G58" s="44"/>
      <c r="H58" s="35"/>
      <c r="I58" s="45" t="str">
        <f>IF(ISBLANK(E58),"",IF(AND(OR(F58&gt;=2,F58&lt;=-2),OR((D58-E58)&gt;=1000,(D58-E58)&lt;=-1000)),IF(ISBLANK(G58),IF(ISBLANK(H58),'|'!B$57,'|'!B$56),IF(ISBLANK(E58),"",IF(ISBLANK(H58),'|'!B$58,""))),IF(ISBLANK(H58),'|'!B$58,"")))</f>
        <v/>
      </c>
    </row>
    <row r="59" spans="1:9" x14ac:dyDescent="0.3">
      <c r="A59" s="151"/>
      <c r="B59" s="52" t="s">
        <v>109</v>
      </c>
      <c r="C59" s="43"/>
      <c r="D59" s="43"/>
      <c r="E59" s="43"/>
      <c r="F59" s="28" t="str">
        <f t="shared" si="2"/>
        <v>-</v>
      </c>
      <c r="G59" s="44"/>
      <c r="H59" s="35"/>
      <c r="I59" s="45" t="str">
        <f>IF(ISBLANK(E59),"",IF(AND(OR(F59&gt;=2,F59&lt;=-2),OR((D59-E59)&gt;=1000,(D59-E59)&lt;=-1000)),IF(ISBLANK(G59),IF(ISBLANK(H59),'|'!B$57,'|'!B$56),IF(ISBLANK(E59),"",IF(ISBLANK(H59),'|'!B$58,""))),IF(ISBLANK(H59),'|'!B$58,"")))</f>
        <v/>
      </c>
    </row>
    <row r="60" spans="1:9" x14ac:dyDescent="0.3">
      <c r="A60" s="151"/>
      <c r="B60" s="35"/>
      <c r="C60" s="43"/>
      <c r="D60" s="43"/>
      <c r="E60" s="43"/>
      <c r="F60" s="28" t="str">
        <f t="shared" si="2"/>
        <v>-</v>
      </c>
      <c r="G60" s="44"/>
      <c r="H60" s="35"/>
      <c r="I60" s="45" t="str">
        <f>IF(ISBLANK(E60),"",IF(AND(OR(F60&gt;=2,F60&lt;=-2),OR((D60-E60)&gt;=1000,(D60-E60)&lt;=-1000)),IF(ISBLANK(G60),IF(ISBLANK(H60),'|'!B$57,'|'!B$56),IF(ISBLANK(E60),"",IF(ISBLANK(H60),'|'!B$58,""))),IF(ISBLANK(H60),'|'!B$58,"")))</f>
        <v/>
      </c>
    </row>
    <row r="61" spans="1:9" x14ac:dyDescent="0.3">
      <c r="A61" s="151"/>
      <c r="B61" s="35"/>
      <c r="C61" s="43"/>
      <c r="D61" s="43"/>
      <c r="E61" s="43"/>
      <c r="F61" s="28" t="str">
        <f t="shared" si="2"/>
        <v>-</v>
      </c>
      <c r="G61" s="44"/>
      <c r="H61" s="35"/>
      <c r="I61" s="45" t="str">
        <f>IF(ISBLANK(E61),"",IF(AND(OR(F61&gt;=2,F61&lt;=-2),OR((D61-E61)&gt;=1000,(D61-E61)&lt;=-1000)),IF(ISBLANK(G61),IF(ISBLANK(H61),'|'!B$57,'|'!B$56),IF(ISBLANK(E61),"",IF(ISBLANK(H61),'|'!B$58,""))),IF(ISBLANK(H61),'|'!B$58,"")))</f>
        <v/>
      </c>
    </row>
    <row r="62" spans="1:9" x14ac:dyDescent="0.3">
      <c r="A62" s="151"/>
      <c r="B62" s="35"/>
      <c r="C62" s="43"/>
      <c r="D62" s="43"/>
      <c r="E62" s="43"/>
      <c r="F62" s="28" t="str">
        <f t="shared" si="2"/>
        <v>-</v>
      </c>
      <c r="G62" s="44"/>
      <c r="H62" s="35"/>
      <c r="I62" s="45" t="str">
        <f>IF(ISBLANK(E62),"",IF(AND(OR(F62&gt;=2,F62&lt;=-2),OR((D62-E62)&gt;=1000,(D62-E62)&lt;=-1000)),IF(ISBLANK(G62),IF(ISBLANK(H62),'|'!B$57,'|'!B$56),IF(ISBLANK(E62),"",IF(ISBLANK(H62),'|'!B$58,""))),IF(ISBLANK(H62),'|'!B$58,"")))</f>
        <v/>
      </c>
    </row>
    <row r="63" spans="1:9" x14ac:dyDescent="0.3">
      <c r="A63" s="151"/>
      <c r="B63" s="35"/>
      <c r="C63" s="43"/>
      <c r="D63" s="43"/>
      <c r="E63" s="43"/>
      <c r="F63" s="28" t="str">
        <f t="shared" si="2"/>
        <v>-</v>
      </c>
      <c r="G63" s="44"/>
      <c r="H63" s="35"/>
      <c r="I63" s="45" t="str">
        <f>IF(ISBLANK(E63),"",IF(AND(OR(F63&gt;=2,F63&lt;=-2),OR((D63-E63)&gt;=1000,(D63-E63)&lt;=-1000)),IF(ISBLANK(G63),IF(ISBLANK(H63),'|'!B$57,'|'!B$56),IF(ISBLANK(E63),"",IF(ISBLANK(H63),'|'!B$58,""))),IF(ISBLANK(H63),'|'!B$58,"")))</f>
        <v/>
      </c>
    </row>
    <row r="64" spans="1:9" x14ac:dyDescent="0.3">
      <c r="A64" s="151"/>
      <c r="B64" s="131" t="s">
        <v>128</v>
      </c>
      <c r="C64" s="43"/>
      <c r="D64" s="43"/>
      <c r="E64" s="191"/>
      <c r="F64" s="28" t="str">
        <f t="shared" si="2"/>
        <v>-</v>
      </c>
      <c r="G64" s="44"/>
      <c r="H64" s="35"/>
      <c r="I64" s="45" t="str">
        <f>IF(ISBLANK(E64),"",IF(AND(OR(F64&gt;=2,F64&lt;=-2),OR((D64-E64)&gt;=1000,(D64-E64)&lt;=-1000)),IF(ISBLANK(G64),IF(ISBLANK(H64),'|'!B$57,'|'!B$56),IF(ISBLANK(E64),"",IF(ISBLANK(H64),'|'!B$58,""))),IF(ISBLANK(H64),'|'!B$58,"")))</f>
        <v/>
      </c>
    </row>
    <row r="65" spans="1:7" x14ac:dyDescent="0.3">
      <c r="A65" s="151"/>
      <c r="B65" s="29" t="s">
        <v>8</v>
      </c>
      <c r="C65" s="30">
        <f ca="1">SUM(C55:OFFSET(C65,-1,0))</f>
        <v>0</v>
      </c>
      <c r="D65" s="30">
        <f ca="1">SUM(D55:OFFSET(D65,-1,0))</f>
        <v>0</v>
      </c>
      <c r="E65" s="30">
        <f ca="1">SUM(E55:OFFSET(E65,-1,0))</f>
        <v>0</v>
      </c>
      <c r="F65" s="28" t="str">
        <f t="shared" ca="1" si="2"/>
        <v>-</v>
      </c>
      <c r="G65" s="97"/>
    </row>
    <row r="66" spans="1:7" x14ac:dyDescent="0.3">
      <c r="C66" s="47"/>
      <c r="D66" s="47"/>
      <c r="E66" s="47"/>
      <c r="F66" s="53"/>
    </row>
    <row r="67" spans="1:7" x14ac:dyDescent="0.3">
      <c r="B67" s="40" t="s">
        <v>16</v>
      </c>
      <c r="C67" s="47"/>
      <c r="D67" s="47"/>
      <c r="E67" s="47"/>
      <c r="F67" s="53"/>
    </row>
    <row r="68" spans="1:7" x14ac:dyDescent="0.3">
      <c r="B68" s="29" t="s">
        <v>8</v>
      </c>
      <c r="C68" s="30">
        <f ca="1">C52+C65</f>
        <v>0</v>
      </c>
      <c r="D68" s="30">
        <f ca="1">D52+D65</f>
        <v>0</v>
      </c>
      <c r="E68" s="30">
        <f ca="1">E52+E65</f>
        <v>0</v>
      </c>
      <c r="F68" s="28" t="str">
        <f ca="1">IF(OR(D70=0,E70=0),"-",E70/D70*100-100)</f>
        <v>-</v>
      </c>
      <c r="G68" s="97"/>
    </row>
    <row r="69" spans="1:7" x14ac:dyDescent="0.3">
      <c r="C69" s="47"/>
      <c r="D69" s="47"/>
      <c r="E69" s="47"/>
      <c r="F69" s="53"/>
    </row>
    <row r="70" spans="1:7" ht="28" x14ac:dyDescent="0.3">
      <c r="B70" s="69" t="s">
        <v>129</v>
      </c>
      <c r="C70" s="36">
        <f ca="1">C38-C68</f>
        <v>0</v>
      </c>
      <c r="D70" s="36">
        <f ca="1">D38-D68</f>
        <v>0</v>
      </c>
      <c r="E70" s="36">
        <f ca="1">E38-E68</f>
        <v>0</v>
      </c>
      <c r="F70" s="37" t="str">
        <f ca="1">IF(OR(D70=0,E70=0),"-",E70/D70*100-100)</f>
        <v>-</v>
      </c>
      <c r="G70" s="97"/>
    </row>
    <row r="84" spans="3:8" hidden="1" x14ac:dyDescent="0.3">
      <c r="C84" s="39" t="s">
        <v>55</v>
      </c>
      <c r="D84" s="39" t="s">
        <v>28</v>
      </c>
      <c r="H84" s="39" t="s">
        <v>127</v>
      </c>
    </row>
    <row r="85" spans="3:8" hidden="1" x14ac:dyDescent="0.3">
      <c r="C85" s="39" t="s">
        <v>54</v>
      </c>
      <c r="D85" s="39" t="s">
        <v>29</v>
      </c>
      <c r="H85" s="39" t="s">
        <v>32</v>
      </c>
    </row>
    <row r="86" spans="3:8" hidden="1" x14ac:dyDescent="0.3">
      <c r="H86" s="39" t="s">
        <v>126</v>
      </c>
    </row>
    <row r="88" spans="3:8" hidden="1" x14ac:dyDescent="0.3">
      <c r="H88" s="39" t="s">
        <v>39</v>
      </c>
    </row>
  </sheetData>
  <sheetProtection algorithmName="SHA-512" hashValue="6FDU8cvH9byPpKcLdssuPaPZ8ZmUvnQgDVAnij3yVD7Fm+n/JM4iW55AZLmBOgEUWAph4LJbHGVRXbnhWFECWA==" saltValue="ZTSI+O/4o4tC40fzbN5HUA==" spinCount="100000" sheet="1" objects="1" scenarios="1"/>
  <mergeCells count="13">
    <mergeCell ref="C1:G1"/>
    <mergeCell ref="C2:G2"/>
    <mergeCell ref="A55:A65"/>
    <mergeCell ref="A9:A32"/>
    <mergeCell ref="A42:A52"/>
    <mergeCell ref="A1:B1"/>
    <mergeCell ref="A2:B2"/>
    <mergeCell ref="A5:B5"/>
    <mergeCell ref="C5:G5"/>
    <mergeCell ref="A3:B3"/>
    <mergeCell ref="C3:G3"/>
    <mergeCell ref="A4:B4"/>
    <mergeCell ref="C4:G4"/>
  </mergeCells>
  <dataValidations count="2">
    <dataValidation type="list" allowBlank="1" showInputMessage="1" showErrorMessage="1" sqref="C4:G4">
      <formula1>$C$84:$C$85</formula1>
    </dataValidation>
    <dataValidation type="list" allowBlank="1" showInputMessage="1" showErrorMessage="1" sqref="H55:H64">
      <formula1>$H$84:$H$86</formula1>
    </dataValidation>
  </dataValidations>
  <pageMargins left="0.31496062992125984" right="0.31496062992125984" top="0.59055118110236227" bottom="0.59055118110236227" header="0.31496062992125984" footer="0.31496062992125984"/>
  <pageSetup paperSize="9" scale="71" fitToHeight="0" orientation="landscape" r:id="rId1"/>
  <headerFooter>
    <oddHeader>&amp;L&amp;A / &amp;D</oddHeader>
    <oddFooter>&amp;R&amp;P</oddFooter>
  </headerFooter>
  <rowBreaks count="1" manualBreakCount="1">
    <brk id="33"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6" tint="0.39997558519241921"/>
    <pageSetUpPr fitToPage="1"/>
  </sheetPr>
  <dimension ref="A1:J22"/>
  <sheetViews>
    <sheetView zoomScale="90" zoomScaleNormal="90" workbookViewId="0"/>
  </sheetViews>
  <sheetFormatPr baseColWidth="10" defaultColWidth="11.453125" defaultRowHeight="14" x14ac:dyDescent="0.3"/>
  <cols>
    <col min="1" max="1" width="17.26953125" style="39" customWidth="1"/>
    <col min="2" max="2" width="37.26953125" style="39" customWidth="1"/>
    <col min="3" max="3" width="54.26953125" style="39" customWidth="1"/>
    <col min="4" max="4" width="9" style="39" customWidth="1"/>
    <col min="5" max="5" width="22" style="39" customWidth="1"/>
    <col min="6" max="6" width="26.54296875" style="39" customWidth="1"/>
    <col min="7" max="7" width="21.453125" style="39" customWidth="1"/>
    <col min="8" max="8" width="11.453125" style="39" customWidth="1"/>
    <col min="9" max="9" width="15.7265625" style="39" customWidth="1"/>
    <col min="10" max="10" width="13.7265625" style="39" customWidth="1"/>
    <col min="11" max="16" width="11.453125" style="39" customWidth="1"/>
    <col min="17" max="16384" width="11.453125" style="39"/>
  </cols>
  <sheetData>
    <row r="1" spans="1:10" ht="14.5" thickBot="1" x14ac:dyDescent="0.35">
      <c r="A1" s="63"/>
      <c r="B1" s="63"/>
      <c r="C1" s="63"/>
      <c r="D1" s="40"/>
      <c r="E1" s="40"/>
      <c r="F1" s="64"/>
      <c r="G1" s="64"/>
      <c r="I1" s="61"/>
      <c r="J1" s="62"/>
    </row>
    <row r="2" spans="1:10" ht="14.5" thickBot="1" x14ac:dyDescent="0.35">
      <c r="B2" s="2"/>
      <c r="C2" s="2"/>
      <c r="D2" s="2"/>
      <c r="E2" s="2"/>
      <c r="F2" s="2"/>
      <c r="G2" s="172" t="str">
        <f>Finanzplan!$C$5-1&amp;" (PLAN Vorjahr)"</f>
        <v>2024 (PLAN Vorjahr)</v>
      </c>
      <c r="H2" s="173"/>
      <c r="I2" s="168" t="str">
        <f>"Vergleich "&amp;RIGHT(Finanzplan!$C$5-1,LEN(Finanzplan!$C$5-1)-2)&amp;"/"&amp;RIGHT(Finanzplan!$C$5,LEN(Finanzplan!$C$5)-2)</f>
        <v>Vergleich 24/25</v>
      </c>
      <c r="J2" s="169"/>
    </row>
    <row r="3" spans="1:10" ht="43.5" customHeight="1" thickBot="1" x14ac:dyDescent="0.35">
      <c r="B3" s="65" t="s">
        <v>4</v>
      </c>
      <c r="C3" s="66" t="s">
        <v>50</v>
      </c>
      <c r="D3" s="55" t="str">
        <f>"W-ST "&amp;Finanzplan!$C$5</f>
        <v>W-ST 2025</v>
      </c>
      <c r="E3" s="56" t="s">
        <v>38</v>
      </c>
      <c r="F3" s="57" t="s">
        <v>5</v>
      </c>
      <c r="G3" s="72" t="str">
        <f>"Lohnkosten inkl. LNK "&amp;Finanzplan!$C$5-1&amp;" (Vorjahr)"</f>
        <v>Lohnkosten inkl. LNK 2024 (Vorjahr)</v>
      </c>
      <c r="H3" s="58" t="str">
        <f>"W-ST "&amp;Finanzplan!$C$5-1&amp;" (Vorjahr)"</f>
        <v>W-ST 2024 (Vorjahr)</v>
      </c>
      <c r="I3" s="59" t="s">
        <v>26</v>
      </c>
      <c r="J3" s="67" t="s">
        <v>24</v>
      </c>
    </row>
    <row r="4" spans="1:10" ht="15" customHeight="1" x14ac:dyDescent="0.3">
      <c r="A4" s="162" t="s">
        <v>86</v>
      </c>
      <c r="B4" s="98"/>
      <c r="C4" s="99"/>
      <c r="D4" s="100"/>
      <c r="E4" s="100"/>
      <c r="F4" s="101"/>
      <c r="G4" s="102"/>
      <c r="H4" s="103"/>
      <c r="I4" s="104">
        <f>F4-G4</f>
        <v>0</v>
      </c>
      <c r="J4" s="170"/>
    </row>
    <row r="5" spans="1:10" x14ac:dyDescent="0.3">
      <c r="A5" s="163"/>
      <c r="B5" s="105"/>
      <c r="C5" s="106"/>
      <c r="D5" s="107"/>
      <c r="E5" s="107"/>
      <c r="F5" s="108"/>
      <c r="G5" s="109"/>
      <c r="H5" s="110"/>
      <c r="I5" s="104">
        <f t="shared" ref="I5:I20" si="0">F5-G5</f>
        <v>0</v>
      </c>
      <c r="J5" s="171"/>
    </row>
    <row r="6" spans="1:10" x14ac:dyDescent="0.3">
      <c r="A6" s="163"/>
      <c r="B6" s="105"/>
      <c r="C6" s="106"/>
      <c r="D6" s="107"/>
      <c r="E6" s="107"/>
      <c r="F6" s="108"/>
      <c r="G6" s="109"/>
      <c r="H6" s="110"/>
      <c r="I6" s="104">
        <f t="shared" si="0"/>
        <v>0</v>
      </c>
      <c r="J6" s="171"/>
    </row>
    <row r="7" spans="1:10" x14ac:dyDescent="0.3">
      <c r="A7" s="163"/>
      <c r="B7" s="105"/>
      <c r="C7" s="106"/>
      <c r="D7" s="107"/>
      <c r="E7" s="107"/>
      <c r="F7" s="108"/>
      <c r="G7" s="109"/>
      <c r="H7" s="110"/>
      <c r="I7" s="104">
        <f t="shared" si="0"/>
        <v>0</v>
      </c>
      <c r="J7" s="171"/>
    </row>
    <row r="8" spans="1:10" x14ac:dyDescent="0.3">
      <c r="A8" s="163"/>
      <c r="B8" s="105"/>
      <c r="C8" s="106"/>
      <c r="D8" s="107"/>
      <c r="E8" s="107"/>
      <c r="F8" s="108"/>
      <c r="G8" s="109"/>
      <c r="H8" s="110"/>
      <c r="I8" s="104">
        <f t="shared" si="0"/>
        <v>0</v>
      </c>
      <c r="J8" s="171"/>
    </row>
    <row r="9" spans="1:10" x14ac:dyDescent="0.3">
      <c r="A9" s="163"/>
      <c r="B9" s="105"/>
      <c r="C9" s="106"/>
      <c r="D9" s="107"/>
      <c r="E9" s="107"/>
      <c r="F9" s="108"/>
      <c r="G9" s="109"/>
      <c r="H9" s="110"/>
      <c r="I9" s="104">
        <f t="shared" si="0"/>
        <v>0</v>
      </c>
      <c r="J9" s="171"/>
    </row>
    <row r="10" spans="1:10" x14ac:dyDescent="0.3">
      <c r="A10" s="163"/>
      <c r="B10" s="105"/>
      <c r="C10" s="106"/>
      <c r="D10" s="107"/>
      <c r="E10" s="107"/>
      <c r="F10" s="108"/>
      <c r="G10" s="109"/>
      <c r="H10" s="110"/>
      <c r="I10" s="104">
        <f t="shared" si="0"/>
        <v>0</v>
      </c>
      <c r="J10" s="171"/>
    </row>
    <row r="11" spans="1:10" x14ac:dyDescent="0.3">
      <c r="A11" s="163"/>
      <c r="B11" s="105"/>
      <c r="C11" s="106"/>
      <c r="D11" s="107"/>
      <c r="E11" s="107"/>
      <c r="F11" s="108"/>
      <c r="G11" s="109"/>
      <c r="H11" s="110"/>
      <c r="I11" s="104">
        <f t="shared" si="0"/>
        <v>0</v>
      </c>
      <c r="J11" s="171"/>
    </row>
    <row r="12" spans="1:10" x14ac:dyDescent="0.3">
      <c r="A12" s="163"/>
      <c r="B12" s="105"/>
      <c r="C12" s="106"/>
      <c r="D12" s="107"/>
      <c r="E12" s="107"/>
      <c r="F12" s="108"/>
      <c r="G12" s="111"/>
      <c r="H12" s="112"/>
      <c r="I12" s="104">
        <f t="shared" si="0"/>
        <v>0</v>
      </c>
      <c r="J12" s="171"/>
    </row>
    <row r="13" spans="1:10" x14ac:dyDescent="0.3">
      <c r="A13" s="163"/>
      <c r="B13" s="126"/>
      <c r="C13" s="127"/>
      <c r="D13" s="128"/>
      <c r="E13" s="128"/>
      <c r="F13" s="129"/>
      <c r="G13" s="111"/>
      <c r="H13" s="112"/>
      <c r="I13" s="104">
        <f t="shared" si="0"/>
        <v>0</v>
      </c>
      <c r="J13" s="171"/>
    </row>
    <row r="14" spans="1:10" x14ac:dyDescent="0.3">
      <c r="A14" s="163"/>
      <c r="B14" s="126"/>
      <c r="C14" s="127"/>
      <c r="D14" s="128"/>
      <c r="E14" s="128"/>
      <c r="F14" s="129"/>
      <c r="G14" s="111"/>
      <c r="H14" s="112"/>
      <c r="I14" s="104">
        <f t="shared" si="0"/>
        <v>0</v>
      </c>
      <c r="J14" s="171"/>
    </row>
    <row r="15" spans="1:10" x14ac:dyDescent="0.3">
      <c r="A15" s="163"/>
      <c r="B15" s="126"/>
      <c r="C15" s="127"/>
      <c r="D15" s="128"/>
      <c r="E15" s="128"/>
      <c r="F15" s="129"/>
      <c r="G15" s="111"/>
      <c r="H15" s="112"/>
      <c r="I15" s="104">
        <f t="shared" si="0"/>
        <v>0</v>
      </c>
      <c r="J15" s="171"/>
    </row>
    <row r="16" spans="1:10" x14ac:dyDescent="0.3">
      <c r="A16" s="163"/>
      <c r="B16" s="126"/>
      <c r="C16" s="127"/>
      <c r="D16" s="128"/>
      <c r="E16" s="128"/>
      <c r="F16" s="129"/>
      <c r="G16" s="111"/>
      <c r="H16" s="112"/>
      <c r="I16" s="104">
        <f t="shared" si="0"/>
        <v>0</v>
      </c>
      <c r="J16" s="171"/>
    </row>
    <row r="17" spans="1:10" x14ac:dyDescent="0.3">
      <c r="A17" s="163"/>
      <c r="B17" s="126"/>
      <c r="C17" s="127"/>
      <c r="D17" s="128"/>
      <c r="E17" s="128"/>
      <c r="F17" s="129"/>
      <c r="G17" s="111"/>
      <c r="H17" s="112"/>
      <c r="I17" s="104">
        <f t="shared" si="0"/>
        <v>0</v>
      </c>
      <c r="J17" s="171"/>
    </row>
    <row r="18" spans="1:10" x14ac:dyDescent="0.3">
      <c r="A18" s="163"/>
      <c r="B18" s="126"/>
      <c r="C18" s="127"/>
      <c r="D18" s="128"/>
      <c r="E18" s="128"/>
      <c r="F18" s="129"/>
      <c r="G18" s="111"/>
      <c r="H18" s="112"/>
      <c r="I18" s="104">
        <f t="shared" si="0"/>
        <v>0</v>
      </c>
      <c r="J18" s="171"/>
    </row>
    <row r="19" spans="1:10" x14ac:dyDescent="0.3">
      <c r="A19" s="163"/>
      <c r="B19" s="126"/>
      <c r="C19" s="127"/>
      <c r="D19" s="128"/>
      <c r="E19" s="128"/>
      <c r="F19" s="129"/>
      <c r="G19" s="111"/>
      <c r="H19" s="112"/>
      <c r="I19" s="104">
        <f t="shared" si="0"/>
        <v>0</v>
      </c>
      <c r="J19" s="171"/>
    </row>
    <row r="20" spans="1:10" ht="14.5" thickBot="1" x14ac:dyDescent="0.35">
      <c r="A20" s="164"/>
      <c r="B20" s="113"/>
      <c r="C20" s="114"/>
      <c r="D20" s="115"/>
      <c r="E20" s="115"/>
      <c r="F20" s="116"/>
      <c r="G20" s="117"/>
      <c r="H20" s="118"/>
      <c r="I20" s="104">
        <f t="shared" si="0"/>
        <v>0</v>
      </c>
      <c r="J20" s="171"/>
    </row>
    <row r="21" spans="1:10" s="124" customFormat="1" ht="14.5" thickBot="1" x14ac:dyDescent="0.4">
      <c r="A21" s="165" t="s">
        <v>87</v>
      </c>
      <c r="B21" s="166"/>
      <c r="C21" s="166"/>
      <c r="D21" s="119">
        <f>SUM(D4:D20)</f>
        <v>0</v>
      </c>
      <c r="E21" s="119"/>
      <c r="F21" s="60">
        <f>SUM(F4:F20)</f>
        <v>0</v>
      </c>
      <c r="G21" s="120">
        <f>SUM(G4:G20)</f>
        <v>0</v>
      </c>
      <c r="H21" s="121">
        <f>SUM(H4:H20)</f>
        <v>0</v>
      </c>
      <c r="I21" s="122">
        <f>F21-G21</f>
        <v>0</v>
      </c>
      <c r="J21" s="123" t="str">
        <f>IF(OR(G21=0,F21=0),"-",F21/G21*100-100)</f>
        <v>-</v>
      </c>
    </row>
    <row r="22" spans="1:10" x14ac:dyDescent="0.3">
      <c r="A22" s="11"/>
      <c r="B22" s="11"/>
      <c r="C22" s="11"/>
      <c r="D22" s="11"/>
      <c r="E22" s="11"/>
      <c r="F22" s="73"/>
      <c r="G22" s="167"/>
      <c r="H22" s="167"/>
      <c r="I22" s="2"/>
      <c r="J22" s="2"/>
    </row>
  </sheetData>
  <sheetProtection algorithmName="SHA-512" hashValue="M9/NFAfBStO+7nYTUkMYKTJUHyDZEqDq3pESzGDG5OYq+cJRT0bTEHn26TdHmzqN8ZOd6Gy2sGGKlJtSRVgpAQ==" saltValue="7YQFVTuD4/z6dr/ckArVDg==" spinCount="100000" sheet="1" objects="1" scenarios="1"/>
  <mergeCells count="6">
    <mergeCell ref="A4:A20"/>
    <mergeCell ref="A21:C21"/>
    <mergeCell ref="G22:H22"/>
    <mergeCell ref="I2:J2"/>
    <mergeCell ref="J4:J20"/>
    <mergeCell ref="G2:H2"/>
  </mergeCells>
  <printOptions horizontalCentered="1"/>
  <pageMargins left="0.19685039370078741" right="0.19685039370078741" top="0.78740157480314965" bottom="0.78740157480314965" header="0.31496062992125984" footer="0.31496062992125984"/>
  <pageSetup paperSize="8" scale="75" orientation="landscape" r:id="rId1"/>
  <headerFooter>
    <oddHeader>&amp;L&amp;A / &amp;D</oddHead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0" tint="-0.249977111117893"/>
  </sheetPr>
  <dimension ref="B50:B63"/>
  <sheetViews>
    <sheetView workbookViewId="0"/>
  </sheetViews>
  <sheetFormatPr baseColWidth="10" defaultRowHeight="14.5" x14ac:dyDescent="0.35"/>
  <sheetData>
    <row r="50" spans="2:2" x14ac:dyDescent="0.35">
      <c r="B50" s="79" t="s">
        <v>28</v>
      </c>
    </row>
    <row r="51" spans="2:2" x14ac:dyDescent="0.35">
      <c r="B51" s="79" t="s">
        <v>51</v>
      </c>
    </row>
    <row r="52" spans="2:2" x14ac:dyDescent="0.35">
      <c r="B52" s="79"/>
    </row>
    <row r="53" spans="2:2" x14ac:dyDescent="0.35">
      <c r="B53" s="79" t="s">
        <v>31</v>
      </c>
    </row>
    <row r="54" spans="2:2" x14ac:dyDescent="0.35">
      <c r="B54" s="79" t="s">
        <v>32</v>
      </c>
    </row>
    <row r="56" spans="2:2" x14ac:dyDescent="0.35">
      <c r="B56" s="79" t="s">
        <v>39</v>
      </c>
    </row>
    <row r="57" spans="2:2" x14ac:dyDescent="0.35">
      <c r="B57" s="79" t="s">
        <v>61</v>
      </c>
    </row>
    <row r="58" spans="2:2" x14ac:dyDescent="0.35">
      <c r="B58" s="79" t="s">
        <v>62</v>
      </c>
    </row>
    <row r="59" spans="2:2" x14ac:dyDescent="0.35">
      <c r="B59" t="s">
        <v>63</v>
      </c>
    </row>
    <row r="60" spans="2:2" x14ac:dyDescent="0.35">
      <c r="B60" t="s">
        <v>64</v>
      </c>
    </row>
    <row r="61" spans="2:2" x14ac:dyDescent="0.35">
      <c r="B61" s="79" t="s">
        <v>121</v>
      </c>
    </row>
    <row r="62" spans="2:2" x14ac:dyDescent="0.35">
      <c r="B62" t="s">
        <v>55</v>
      </c>
    </row>
    <row r="63" spans="2:2" x14ac:dyDescent="0.35">
      <c r="B63" t="s">
        <v>54</v>
      </c>
    </row>
  </sheetData>
  <sheetProtection algorithmName="SHA-512" hashValue="dpQ0WypAiAkgrEoFbD9S7951h+D5Vg140qOxfiDDYa4tgmo6IK5WgRQTzdR7uCF5EqLqzc+JKwpD2nBU1eUD2w==" saltValue="mvf60Sc6E9FL5J7nSq7h/Q==" spinCount="100000" sheet="1" objects="1" scenarios="1" selectLockedCells="1" selectUnlockedCells="1"/>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8" tint="0.39997558519241921"/>
    <pageSetUpPr fitToPage="1"/>
  </sheetPr>
  <dimension ref="A1:G80"/>
  <sheetViews>
    <sheetView zoomScale="110" zoomScaleNormal="110" workbookViewId="0">
      <selection activeCell="C14" sqref="C14:G14"/>
    </sheetView>
  </sheetViews>
  <sheetFormatPr baseColWidth="10" defaultColWidth="11.453125" defaultRowHeight="14" x14ac:dyDescent="0.3"/>
  <cols>
    <col min="1" max="1" width="16.7265625" style="2" customWidth="1"/>
    <col min="2" max="2" width="32.26953125" style="2" customWidth="1"/>
    <col min="3" max="3" width="12.7265625" style="2" bestFit="1" customWidth="1"/>
    <col min="4" max="5" width="12.7265625" style="2" customWidth="1"/>
    <col min="6" max="6" width="12.7265625" style="38" customWidth="1"/>
    <col min="7" max="7" width="62.7265625" style="13" customWidth="1"/>
    <col min="8" max="8" width="11.453125" style="2" customWidth="1"/>
    <col min="9" max="16384" width="11.453125" style="2"/>
  </cols>
  <sheetData>
    <row r="1" spans="1:7" x14ac:dyDescent="0.3">
      <c r="A1" s="1" t="s">
        <v>70</v>
      </c>
      <c r="B1" s="132" t="s">
        <v>71</v>
      </c>
      <c r="C1" s="132"/>
      <c r="D1" s="132"/>
      <c r="E1" s="132"/>
      <c r="F1" s="132"/>
      <c r="G1" s="132"/>
    </row>
    <row r="2" spans="1:7" x14ac:dyDescent="0.3">
      <c r="A2" s="1" t="s">
        <v>37</v>
      </c>
      <c r="B2" s="132" t="s">
        <v>42</v>
      </c>
      <c r="C2" s="132"/>
      <c r="D2" s="132"/>
      <c r="E2" s="132"/>
      <c r="F2" s="132"/>
      <c r="G2" s="132"/>
    </row>
    <row r="3" spans="1:7" x14ac:dyDescent="0.3">
      <c r="A3" s="3" t="s">
        <v>27</v>
      </c>
      <c r="B3" s="137" t="s">
        <v>105</v>
      </c>
      <c r="C3" s="138"/>
      <c r="D3" s="138"/>
      <c r="E3" s="138"/>
      <c r="F3" s="138"/>
      <c r="G3" s="139"/>
    </row>
    <row r="4" spans="1:7" x14ac:dyDescent="0.3">
      <c r="A4" s="4" t="s">
        <v>20</v>
      </c>
      <c r="B4" s="132" t="s">
        <v>88</v>
      </c>
      <c r="C4" s="132"/>
      <c r="D4" s="132"/>
      <c r="E4" s="132"/>
      <c r="F4" s="132"/>
      <c r="G4" s="132"/>
    </row>
    <row r="5" spans="1:7" ht="47.25" customHeight="1" x14ac:dyDescent="0.3">
      <c r="A5" s="5" t="s">
        <v>22</v>
      </c>
      <c r="B5" s="132" t="s">
        <v>124</v>
      </c>
      <c r="C5" s="132"/>
      <c r="D5" s="132"/>
      <c r="E5" s="132"/>
      <c r="F5" s="132"/>
      <c r="G5" s="132"/>
    </row>
    <row r="6" spans="1:7" ht="35.25" customHeight="1" x14ac:dyDescent="0.3">
      <c r="A6" s="5" t="s">
        <v>23</v>
      </c>
      <c r="B6" s="132" t="s">
        <v>89</v>
      </c>
      <c r="C6" s="132"/>
      <c r="D6" s="132"/>
      <c r="E6" s="132"/>
      <c r="F6" s="132"/>
      <c r="G6" s="132"/>
    </row>
    <row r="7" spans="1:7" x14ac:dyDescent="0.3">
      <c r="A7" s="5" t="s">
        <v>44</v>
      </c>
      <c r="B7" s="132" t="s">
        <v>90</v>
      </c>
      <c r="C7" s="132"/>
      <c r="D7" s="132"/>
      <c r="E7" s="132"/>
      <c r="F7" s="132"/>
      <c r="G7" s="132"/>
    </row>
    <row r="8" spans="1:7" ht="17.25" customHeight="1" x14ac:dyDescent="0.3">
      <c r="A8" s="5" t="s">
        <v>52</v>
      </c>
      <c r="B8" s="178" t="s">
        <v>91</v>
      </c>
      <c r="C8" s="179"/>
      <c r="D8" s="179"/>
      <c r="E8" s="179"/>
      <c r="F8" s="179"/>
      <c r="G8" s="180"/>
    </row>
    <row r="9" spans="1:7" ht="45" customHeight="1" x14ac:dyDescent="0.3">
      <c r="A9" s="3" t="s">
        <v>47</v>
      </c>
      <c r="B9" s="177" t="s">
        <v>41</v>
      </c>
      <c r="C9" s="177"/>
      <c r="D9" s="177"/>
      <c r="E9" s="177"/>
      <c r="F9" s="177"/>
      <c r="G9" s="177"/>
    </row>
    <row r="10" spans="1:7" ht="30" customHeight="1" x14ac:dyDescent="0.3">
      <c r="A10" s="83" t="s">
        <v>60</v>
      </c>
      <c r="B10" s="177" t="s">
        <v>125</v>
      </c>
      <c r="C10" s="177"/>
      <c r="D10" s="177"/>
      <c r="E10" s="177"/>
      <c r="F10" s="177"/>
      <c r="G10" s="177"/>
    </row>
    <row r="11" spans="1:7" ht="24" customHeight="1" x14ac:dyDescent="0.3">
      <c r="A11" s="3" t="s">
        <v>93</v>
      </c>
      <c r="B11" s="174" t="s">
        <v>92</v>
      </c>
      <c r="C11" s="175"/>
      <c r="D11" s="175"/>
      <c r="E11" s="175"/>
      <c r="F11" s="175"/>
      <c r="G11" s="176"/>
    </row>
    <row r="12" spans="1:7" x14ac:dyDescent="0.3">
      <c r="A12" s="133" t="s">
        <v>70</v>
      </c>
      <c r="B12" s="133"/>
      <c r="C12" s="134" t="s">
        <v>74</v>
      </c>
      <c r="D12" s="135"/>
      <c r="E12" s="135"/>
      <c r="F12" s="135"/>
      <c r="G12" s="136"/>
    </row>
    <row r="13" spans="1:7" x14ac:dyDescent="0.3">
      <c r="A13" s="133" t="s">
        <v>33</v>
      </c>
      <c r="B13" s="133"/>
      <c r="C13" s="134" t="s">
        <v>75</v>
      </c>
      <c r="D13" s="135"/>
      <c r="E13" s="135"/>
      <c r="F13" s="135"/>
      <c r="G13" s="136"/>
    </row>
    <row r="14" spans="1:7" x14ac:dyDescent="0.3">
      <c r="A14" s="144" t="s">
        <v>27</v>
      </c>
      <c r="B14" s="145"/>
      <c r="C14" s="134" t="s">
        <v>105</v>
      </c>
      <c r="D14" s="135"/>
      <c r="E14" s="135"/>
      <c r="F14" s="135"/>
      <c r="G14" s="136"/>
    </row>
    <row r="15" spans="1:7" x14ac:dyDescent="0.3">
      <c r="A15" s="144" t="s">
        <v>56</v>
      </c>
      <c r="B15" s="145"/>
      <c r="C15" s="75" t="s">
        <v>54</v>
      </c>
      <c r="D15" s="76"/>
      <c r="E15" s="76"/>
      <c r="F15" s="76"/>
      <c r="G15" s="77"/>
    </row>
    <row r="16" spans="1:7" x14ac:dyDescent="0.3">
      <c r="A16" s="146" t="s">
        <v>36</v>
      </c>
      <c r="B16" s="158"/>
      <c r="C16" s="6">
        <v>2023</v>
      </c>
      <c r="D16" s="7"/>
      <c r="E16" s="7"/>
      <c r="F16" s="7"/>
      <c r="G16" s="8"/>
    </row>
    <row r="18" spans="1:7" ht="28" x14ac:dyDescent="0.3">
      <c r="C18" s="9" t="str">
        <f>"Ist "&amp;C16-1</f>
        <v>Ist 2022</v>
      </c>
      <c r="D18" s="9" t="str">
        <f>"Plan "&amp;C16</f>
        <v>Plan 2023</v>
      </c>
      <c r="E18" s="9" t="str">
        <f>"Ist "&amp;C16</f>
        <v>Ist 2023</v>
      </c>
      <c r="F18" s="9" t="s">
        <v>19</v>
      </c>
      <c r="G18" s="10" t="str">
        <f>"Begründung (wenn Abweichung gegenüber Ist "&amp;C16&amp;" über 10% und EUR 1.000,-- ist)"</f>
        <v>Begründung (wenn Abweichung gegenüber Ist 2023 über 10% und EUR 1.000,-- ist)</v>
      </c>
    </row>
    <row r="19" spans="1:7" x14ac:dyDescent="0.3">
      <c r="B19" s="11" t="s">
        <v>3</v>
      </c>
      <c r="F19" s="12"/>
    </row>
    <row r="20" spans="1:7" ht="28.5" customHeight="1" x14ac:dyDescent="0.3">
      <c r="A20" s="147" t="s">
        <v>14</v>
      </c>
      <c r="B20" s="18" t="s">
        <v>80</v>
      </c>
      <c r="C20" s="15"/>
      <c r="D20" s="15"/>
      <c r="E20" s="15"/>
      <c r="F20" s="16" t="str">
        <f>IF(OR(D20=0,E20=0),"-",E20/D20*100-100)</f>
        <v>-</v>
      </c>
      <c r="G20" s="17"/>
    </row>
    <row r="21" spans="1:7" x14ac:dyDescent="0.3">
      <c r="A21" s="148"/>
      <c r="B21" s="14" t="s">
        <v>0</v>
      </c>
      <c r="C21" s="15"/>
      <c r="D21" s="15"/>
      <c r="E21" s="15"/>
      <c r="F21" s="16" t="str">
        <f t="shared" ref="F21:F35" si="0">IF(OR(D21=0,E21=0),"-",E21/D21*100-100)</f>
        <v>-</v>
      </c>
      <c r="G21" s="17" t="s">
        <v>25</v>
      </c>
    </row>
    <row r="22" spans="1:7" ht="42" x14ac:dyDescent="0.3">
      <c r="A22" s="148"/>
      <c r="B22" s="18" t="s">
        <v>110</v>
      </c>
      <c r="C22" s="15"/>
      <c r="D22" s="15"/>
      <c r="E22" s="15"/>
      <c r="F22" s="16" t="str">
        <f t="shared" si="0"/>
        <v>-</v>
      </c>
      <c r="G22" s="17" t="s">
        <v>25</v>
      </c>
    </row>
    <row r="23" spans="1:7" ht="42" x14ac:dyDescent="0.3">
      <c r="A23" s="148"/>
      <c r="B23" s="18" t="s">
        <v>76</v>
      </c>
      <c r="C23" s="15"/>
      <c r="D23" s="15">
        <v>400</v>
      </c>
      <c r="E23" s="85">
        <v>0</v>
      </c>
      <c r="F23" s="16" t="str">
        <f t="shared" si="0"/>
        <v>-</v>
      </c>
      <c r="G23" s="17" t="s">
        <v>25</v>
      </c>
    </row>
    <row r="24" spans="1:7" x14ac:dyDescent="0.3">
      <c r="A24" s="148"/>
      <c r="B24" s="18" t="s">
        <v>104</v>
      </c>
      <c r="C24" s="15"/>
      <c r="D24" s="15"/>
      <c r="E24" s="15"/>
      <c r="F24" s="16" t="str">
        <f t="shared" si="0"/>
        <v>-</v>
      </c>
      <c r="G24" s="17"/>
    </row>
    <row r="25" spans="1:7" ht="28" x14ac:dyDescent="0.3">
      <c r="A25" s="148"/>
      <c r="B25" s="18" t="s">
        <v>77</v>
      </c>
      <c r="C25" s="15"/>
      <c r="D25" s="15"/>
      <c r="E25" s="15"/>
      <c r="F25" s="16" t="str">
        <f t="shared" si="0"/>
        <v>-</v>
      </c>
      <c r="G25" s="17" t="s">
        <v>25</v>
      </c>
    </row>
    <row r="26" spans="1:7" x14ac:dyDescent="0.3">
      <c r="A26" s="148"/>
      <c r="B26" s="14" t="s">
        <v>78</v>
      </c>
      <c r="C26" s="15"/>
      <c r="D26" s="15"/>
      <c r="E26" s="15"/>
      <c r="F26" s="16" t="str">
        <f t="shared" si="0"/>
        <v>-</v>
      </c>
      <c r="G26" s="17"/>
    </row>
    <row r="27" spans="1:7" x14ac:dyDescent="0.3">
      <c r="A27" s="148"/>
      <c r="B27" s="14" t="s">
        <v>1</v>
      </c>
      <c r="C27" s="15"/>
      <c r="D27" s="15"/>
      <c r="E27" s="15"/>
      <c r="F27" s="16" t="str">
        <f t="shared" si="0"/>
        <v>-</v>
      </c>
      <c r="G27" s="17" t="s">
        <v>25</v>
      </c>
    </row>
    <row r="28" spans="1:7" ht="98" x14ac:dyDescent="0.3">
      <c r="A28" s="148"/>
      <c r="B28" s="18" t="s">
        <v>79</v>
      </c>
      <c r="C28" s="15"/>
      <c r="D28" s="15">
        <v>1000</v>
      </c>
      <c r="E28" s="15">
        <v>1466</v>
      </c>
      <c r="F28" s="16">
        <f t="shared" si="0"/>
        <v>46.599999999999994</v>
      </c>
      <c r="G28" s="17"/>
    </row>
    <row r="29" spans="1:7" ht="42" customHeight="1" x14ac:dyDescent="0.3">
      <c r="A29" s="148"/>
      <c r="B29" s="18" t="s">
        <v>34</v>
      </c>
      <c r="C29" s="15"/>
      <c r="D29" s="15"/>
      <c r="E29" s="15"/>
      <c r="F29" s="16" t="str">
        <f t="shared" si="0"/>
        <v>-</v>
      </c>
      <c r="G29" s="17"/>
    </row>
    <row r="30" spans="1:7" ht="56" x14ac:dyDescent="0.3">
      <c r="A30" s="148"/>
      <c r="B30" s="18" t="s">
        <v>81</v>
      </c>
      <c r="C30" s="15"/>
      <c r="D30" s="15"/>
      <c r="E30" s="15"/>
      <c r="F30" s="16" t="str">
        <f t="shared" si="0"/>
        <v>-</v>
      </c>
      <c r="G30" s="17" t="s">
        <v>25</v>
      </c>
    </row>
    <row r="31" spans="1:7" x14ac:dyDescent="0.3">
      <c r="A31" s="148"/>
      <c r="B31" s="18" t="s">
        <v>113</v>
      </c>
      <c r="C31" s="15"/>
      <c r="D31" s="15"/>
      <c r="E31" s="15"/>
      <c r="F31" s="16" t="str">
        <f t="shared" si="0"/>
        <v>-</v>
      </c>
      <c r="G31" s="17" t="s">
        <v>25</v>
      </c>
    </row>
    <row r="32" spans="1:7" x14ac:dyDescent="0.3">
      <c r="A32" s="148"/>
      <c r="B32" s="19" t="s">
        <v>114</v>
      </c>
      <c r="C32" s="15"/>
      <c r="D32" s="15">
        <v>2500</v>
      </c>
      <c r="E32" s="15">
        <v>2520</v>
      </c>
      <c r="F32" s="16">
        <f t="shared" si="0"/>
        <v>0.79999999999999716</v>
      </c>
      <c r="G32" s="17" t="s">
        <v>25</v>
      </c>
    </row>
    <row r="33" spans="1:7" x14ac:dyDescent="0.3">
      <c r="A33" s="148"/>
      <c r="B33" s="19" t="s">
        <v>115</v>
      </c>
      <c r="C33" s="15"/>
      <c r="D33" s="15">
        <v>900</v>
      </c>
      <c r="E33" s="15">
        <v>910.92</v>
      </c>
      <c r="F33" s="16">
        <f t="shared" si="0"/>
        <v>1.2133333333333383</v>
      </c>
      <c r="G33" s="17" t="s">
        <v>25</v>
      </c>
    </row>
    <row r="34" spans="1:7" x14ac:dyDescent="0.3">
      <c r="A34" s="148"/>
      <c r="B34" s="19" t="s">
        <v>116</v>
      </c>
      <c r="C34" s="15"/>
      <c r="D34" s="15">
        <v>200</v>
      </c>
      <c r="E34" s="15">
        <v>104.1</v>
      </c>
      <c r="F34" s="16">
        <f t="shared" si="0"/>
        <v>-47.95</v>
      </c>
      <c r="G34" s="17" t="str">
        <f>IF(ISBLANK(E34),"",IF(AND(OR(F34&gt;=2,F34&lt;=-2),OR((D34-E34)&gt;=100,(D34-E34)&lt;=-100)),"Bitte Begründung in dieser Zelle angeben",""))</f>
        <v/>
      </c>
    </row>
    <row r="35" spans="1:7" x14ac:dyDescent="0.3">
      <c r="A35" s="149"/>
      <c r="B35" s="14" t="s">
        <v>2</v>
      </c>
      <c r="C35" s="20">
        <f>SUM(C20:C34)</f>
        <v>0</v>
      </c>
      <c r="D35" s="20">
        <f>SUM(D20:D34)</f>
        <v>5000</v>
      </c>
      <c r="E35" s="20">
        <f>SUM(E20:E34)</f>
        <v>5001.0200000000004</v>
      </c>
      <c r="F35" s="16">
        <f t="shared" si="0"/>
        <v>2.04000000000093E-2</v>
      </c>
      <c r="G35" s="21"/>
    </row>
    <row r="36" spans="1:7" x14ac:dyDescent="0.3">
      <c r="C36" s="22"/>
      <c r="D36" s="22"/>
      <c r="E36" s="22"/>
      <c r="F36" s="23"/>
      <c r="G36" s="13" t="str">
        <f>IF(ISBLANK(E36),"",IF(AND(OR(F36&gt;=2,F36&lt;=-2),OR((D36-E36)&gt;=1000,(D36-E36)&lt;=-1000)),"Bitte Begründung in dieser Zelle angeben",""))</f>
        <v/>
      </c>
    </row>
    <row r="37" spans="1:7" x14ac:dyDescent="0.3">
      <c r="A37" s="24"/>
      <c r="B37" s="11" t="s">
        <v>6</v>
      </c>
      <c r="C37" s="22"/>
      <c r="D37" s="22"/>
      <c r="E37" s="22"/>
      <c r="F37" s="23"/>
      <c r="G37" s="13" t="str">
        <f>IF(ISBLANK(E37),"",IF(AND(OR(F37&gt;=2,F37&lt;=-2),OR((D37-E37)&gt;=1000,(D37-E37)&lt;=-1000)),"Bitte Begründung in dieser Zelle angeben",""))</f>
        <v/>
      </c>
    </row>
    <row r="38" spans="1:7" ht="42" customHeight="1" x14ac:dyDescent="0.3">
      <c r="A38" s="81" t="s">
        <v>94</v>
      </c>
      <c r="B38" s="18" t="s">
        <v>83</v>
      </c>
      <c r="C38" s="15"/>
      <c r="D38" s="20"/>
      <c r="E38" s="20"/>
      <c r="F38" s="16" t="str">
        <f>IF(OR(D38=0,E38=0),"-",E38/D38*100-100)</f>
        <v>-</v>
      </c>
      <c r="G38" s="21"/>
    </row>
    <row r="39" spans="1:7" x14ac:dyDescent="0.3">
      <c r="C39" s="22"/>
      <c r="D39" s="22"/>
      <c r="E39" s="22"/>
      <c r="F39" s="26"/>
      <c r="G39" s="13" t="str">
        <f>IF(ISBLANK(E39),"",IF(AND(OR(F39&gt;=2,F39&lt;=-2),OR((D39-E39)&gt;=1000,(D39-E39)&lt;=-1000)),"Bitte Begründung in dieser Zelle angeben",""))</f>
        <v/>
      </c>
    </row>
    <row r="40" spans="1:7" x14ac:dyDescent="0.3">
      <c r="B40" s="11" t="s">
        <v>7</v>
      </c>
      <c r="C40" s="22"/>
      <c r="D40" s="22"/>
      <c r="E40" s="22"/>
      <c r="F40" s="26"/>
      <c r="G40" s="13" t="str">
        <f>IF(ISBLANK(E40),"",IF(AND(OR(F40&gt;=2,F40&lt;=-2),OR((D40-E40)&gt;=1000,(D40-E40)&lt;=-1000)),"Bitte Begründung in dieser Zelle angeben",""))</f>
        <v/>
      </c>
    </row>
    <row r="41" spans="1:7" x14ac:dyDescent="0.3">
      <c r="B41" s="14" t="s">
        <v>8</v>
      </c>
      <c r="C41" s="20">
        <f>C35+C38</f>
        <v>0</v>
      </c>
      <c r="D41" s="20">
        <f>D35+D38</f>
        <v>5000</v>
      </c>
      <c r="E41" s="20">
        <f>E35+E38</f>
        <v>5001.0200000000004</v>
      </c>
      <c r="F41" s="25">
        <f>IF(OR(D41=0,E41=0),"-",E41/D41*100-100)</f>
        <v>2.04000000000093E-2</v>
      </c>
      <c r="G41" s="21"/>
    </row>
    <row r="42" spans="1:7" x14ac:dyDescent="0.3">
      <c r="C42" s="22"/>
      <c r="D42" s="22"/>
      <c r="E42" s="22"/>
      <c r="F42" s="23"/>
    </row>
    <row r="43" spans="1:7" x14ac:dyDescent="0.3">
      <c r="C43" s="22"/>
      <c r="D43" s="22"/>
      <c r="E43" s="22"/>
      <c r="F43" s="23"/>
      <c r="G43" s="13" t="str">
        <f>IF(ISBLANK(E43),"",IF(AND(OR(F43&gt;=2,F43&lt;=-2),OR((D43-E43)&gt;=1000,(D43-E43)&lt;=-1000)),"Bitte Begründung in dieser Zelle angeben",""))</f>
        <v/>
      </c>
    </row>
    <row r="44" spans="1:7" x14ac:dyDescent="0.3">
      <c r="B44" s="11" t="s">
        <v>11</v>
      </c>
      <c r="C44" s="22"/>
      <c r="D44" s="22"/>
      <c r="E44" s="22"/>
      <c r="F44" s="23"/>
      <c r="G44" s="13" t="str">
        <f>IF(ISBLANK(E44),"",IF(AND(OR(F44&gt;=2,F44&lt;=-2),OR((D44-E44)&gt;=1000,(D44-E44)&lt;=-1000)),"Bitte Begründung in dieser Zelle angeben",""))</f>
        <v/>
      </c>
    </row>
    <row r="45" spans="1:7" ht="42" x14ac:dyDescent="0.3">
      <c r="A45" s="140" t="s">
        <v>15</v>
      </c>
      <c r="B45" s="27" t="s">
        <v>84</v>
      </c>
      <c r="C45" s="15"/>
      <c r="D45" s="15"/>
      <c r="E45" s="15"/>
      <c r="F45" s="28" t="str">
        <f t="shared" ref="F45:F51" si="1">IF(OR(D45=0,E45=0),"-",E45/D45*100-100)</f>
        <v>-</v>
      </c>
      <c r="G45" s="17" t="str">
        <f t="shared" ref="G45:G50" si="2">IF(ISBLANK(E45),"",IF(AND(OR(F45&gt;=2,F45&lt;=-2),OR((D45-E45)&gt;=100,(D45-E45)&lt;=-100)),"Bitte Begründung in dieser Zelle angeben",""))</f>
        <v/>
      </c>
    </row>
    <row r="46" spans="1:7" x14ac:dyDescent="0.3">
      <c r="A46" s="141"/>
      <c r="B46" s="29" t="s">
        <v>9</v>
      </c>
      <c r="C46" s="15"/>
      <c r="D46" s="15"/>
      <c r="E46" s="15"/>
      <c r="F46" s="28" t="str">
        <f t="shared" si="1"/>
        <v>-</v>
      </c>
      <c r="G46" s="17"/>
    </row>
    <row r="47" spans="1:7" x14ac:dyDescent="0.3">
      <c r="A47" s="141"/>
      <c r="B47" s="29" t="s">
        <v>10</v>
      </c>
      <c r="C47" s="15"/>
      <c r="D47" s="15"/>
      <c r="E47" s="15"/>
      <c r="F47" s="28" t="str">
        <f t="shared" si="1"/>
        <v>-</v>
      </c>
      <c r="G47" s="17" t="str">
        <f t="shared" si="2"/>
        <v/>
      </c>
    </row>
    <row r="48" spans="1:7" x14ac:dyDescent="0.3">
      <c r="A48" s="141"/>
      <c r="B48" s="29" t="s">
        <v>85</v>
      </c>
      <c r="C48" s="15"/>
      <c r="D48" s="15"/>
      <c r="E48" s="15"/>
      <c r="F48" s="28" t="str">
        <f t="shared" si="1"/>
        <v>-</v>
      </c>
      <c r="G48" s="17"/>
    </row>
    <row r="49" spans="1:7" x14ac:dyDescent="0.3">
      <c r="A49" s="141"/>
      <c r="B49" s="29" t="s">
        <v>111</v>
      </c>
      <c r="C49" s="15"/>
      <c r="D49" s="15"/>
      <c r="E49" s="15">
        <v>1.02</v>
      </c>
      <c r="F49" s="28" t="str">
        <f t="shared" si="1"/>
        <v>-</v>
      </c>
      <c r="G49" s="17" t="str">
        <f t="shared" si="2"/>
        <v/>
      </c>
    </row>
    <row r="50" spans="1:7" x14ac:dyDescent="0.3">
      <c r="A50" s="141"/>
      <c r="B50" s="19"/>
      <c r="C50" s="15"/>
      <c r="D50" s="15"/>
      <c r="E50" s="15"/>
      <c r="F50" s="28" t="str">
        <f t="shared" si="1"/>
        <v>-</v>
      </c>
      <c r="G50" s="17" t="str">
        <f t="shared" si="2"/>
        <v/>
      </c>
    </row>
    <row r="51" spans="1:7" x14ac:dyDescent="0.3">
      <c r="A51" s="142"/>
      <c r="B51" s="29" t="s">
        <v>8</v>
      </c>
      <c r="C51" s="30">
        <f>SUM(C45:C50)</f>
        <v>0</v>
      </c>
      <c r="D51" s="30">
        <f>SUM(D45:D50)</f>
        <v>0</v>
      </c>
      <c r="E51" s="30">
        <f>SUM(E45:E50)</f>
        <v>1.02</v>
      </c>
      <c r="F51" s="28" t="str">
        <f t="shared" si="1"/>
        <v>-</v>
      </c>
      <c r="G51" s="21"/>
    </row>
    <row r="52" spans="1:7" x14ac:dyDescent="0.3">
      <c r="C52" s="22"/>
      <c r="D52" s="22"/>
      <c r="E52" s="22"/>
      <c r="F52" s="31"/>
    </row>
    <row r="53" spans="1:7" x14ac:dyDescent="0.3">
      <c r="B53" s="11" t="s">
        <v>12</v>
      </c>
      <c r="C53" s="22"/>
      <c r="D53" s="22"/>
      <c r="E53" s="22"/>
      <c r="F53" s="31"/>
    </row>
    <row r="54" spans="1:7" x14ac:dyDescent="0.3">
      <c r="A54" s="143" t="s">
        <v>15</v>
      </c>
      <c r="B54" s="29" t="s">
        <v>18</v>
      </c>
      <c r="C54" s="15"/>
      <c r="D54" s="15"/>
      <c r="E54" s="15"/>
      <c r="F54" s="34" t="str">
        <f t="shared" ref="F54:F61" si="3">IF(OR(D54=0,E54=0),"-",E54/D54*100-100)</f>
        <v>-</v>
      </c>
      <c r="G54" s="17" t="str">
        <f t="shared" ref="G54:G60" si="4">IF(ISBLANK(E54),"",IF(AND(OR(F54&gt;=2,F54&lt;=-2),OR((D54-E54)&gt;=100,(D54-E54)&lt;=-100)),"Bitte Begründung in dieser Zelle angeben",""))</f>
        <v/>
      </c>
    </row>
    <row r="55" spans="1:7" x14ac:dyDescent="0.3">
      <c r="A55" s="143"/>
      <c r="B55" s="29" t="s">
        <v>69</v>
      </c>
      <c r="C55" s="15"/>
      <c r="D55" s="15"/>
      <c r="E55" s="15"/>
      <c r="F55" s="34" t="str">
        <f t="shared" si="3"/>
        <v>-</v>
      </c>
      <c r="G55" s="17" t="str">
        <f t="shared" si="4"/>
        <v/>
      </c>
    </row>
    <row r="56" spans="1:7" x14ac:dyDescent="0.3">
      <c r="A56" s="143"/>
      <c r="B56" s="29" t="s">
        <v>40</v>
      </c>
      <c r="C56" s="15"/>
      <c r="D56" s="15"/>
      <c r="E56" s="15"/>
      <c r="F56" s="34" t="str">
        <f t="shared" si="3"/>
        <v>-</v>
      </c>
      <c r="G56" s="17" t="str">
        <f t="shared" si="4"/>
        <v/>
      </c>
    </row>
    <row r="57" spans="1:7" x14ac:dyDescent="0.3">
      <c r="A57" s="143"/>
      <c r="B57" s="29" t="s">
        <v>46</v>
      </c>
      <c r="C57" s="15"/>
      <c r="D57" s="15"/>
      <c r="E57" s="15"/>
      <c r="F57" s="34" t="str">
        <f t="shared" si="3"/>
        <v>-</v>
      </c>
      <c r="G57" s="17" t="str">
        <f t="shared" si="4"/>
        <v/>
      </c>
    </row>
    <row r="58" spans="1:7" x14ac:dyDescent="0.3">
      <c r="A58" s="143"/>
      <c r="B58" s="29" t="s">
        <v>107</v>
      </c>
      <c r="C58" s="15"/>
      <c r="D58" s="15"/>
      <c r="E58" s="15"/>
      <c r="F58" s="34" t="str">
        <f t="shared" si="3"/>
        <v>-</v>
      </c>
      <c r="G58" s="17" t="str">
        <f t="shared" si="4"/>
        <v/>
      </c>
    </row>
    <row r="59" spans="1:7" x14ac:dyDescent="0.3">
      <c r="A59" s="143"/>
      <c r="B59" s="19"/>
      <c r="C59" s="15"/>
      <c r="D59" s="15"/>
      <c r="E59" s="15"/>
      <c r="F59" s="34"/>
      <c r="G59" s="17"/>
    </row>
    <row r="60" spans="1:7" x14ac:dyDescent="0.3">
      <c r="A60" s="143"/>
      <c r="B60" s="29" t="s">
        <v>117</v>
      </c>
      <c r="C60" s="15"/>
      <c r="D60" s="15">
        <v>5000</v>
      </c>
      <c r="E60" s="15">
        <v>5000</v>
      </c>
      <c r="F60" s="34">
        <f t="shared" si="3"/>
        <v>0</v>
      </c>
      <c r="G60" s="17" t="str">
        <f t="shared" si="4"/>
        <v/>
      </c>
    </row>
    <row r="61" spans="1:7" x14ac:dyDescent="0.3">
      <c r="A61" s="143"/>
      <c r="B61" s="29" t="s">
        <v>8</v>
      </c>
      <c r="C61" s="30">
        <f>SUM(C54:C60)</f>
        <v>0</v>
      </c>
      <c r="D61" s="30">
        <f>SUM(D54:D60)</f>
        <v>5000</v>
      </c>
      <c r="E61" s="30">
        <f>SUM(E54:E60)</f>
        <v>5000</v>
      </c>
      <c r="F61" s="34">
        <f t="shared" si="3"/>
        <v>0</v>
      </c>
      <c r="G61" s="21"/>
    </row>
    <row r="62" spans="1:7" x14ac:dyDescent="0.3">
      <c r="C62" s="22"/>
      <c r="D62" s="22"/>
      <c r="E62" s="22"/>
      <c r="F62" s="31"/>
      <c r="G62" s="13" t="str">
        <f>IF(ISBLANK(E62),"",IF(AND(OR(F62&gt;=2,F62&lt;=-2),OR((D62-E62)&gt;=1000,(D62-E62)&lt;=-1000)),"Bitte Begründung in dieser Zelle angeben",""))</f>
        <v/>
      </c>
    </row>
    <row r="63" spans="1:7" x14ac:dyDescent="0.3">
      <c r="B63" s="11" t="s">
        <v>16</v>
      </c>
      <c r="C63" s="22"/>
      <c r="D63" s="22"/>
      <c r="E63" s="22"/>
      <c r="F63" s="31"/>
      <c r="G63" s="13" t="str">
        <f>IF(ISBLANK(E63),"",IF(AND(OR(F63&gt;=2,F63&lt;=-2),OR((D63-E63)&gt;=1000,(D63-E63)&lt;=-1000)),"Bitte Begründung in dieser Zelle angeben",""))</f>
        <v/>
      </c>
    </row>
    <row r="64" spans="1:7" x14ac:dyDescent="0.3">
      <c r="B64" s="29" t="s">
        <v>8</v>
      </c>
      <c r="C64" s="30">
        <f>C51+C61</f>
        <v>0</v>
      </c>
      <c r="D64" s="30">
        <f>D51+D61</f>
        <v>5000</v>
      </c>
      <c r="E64" s="30">
        <f>E51+E61</f>
        <v>5001.0200000000004</v>
      </c>
      <c r="F64" s="34" t="str">
        <f>IF(OR(D66=0,E66=0),"-",E66/D66*100-100)</f>
        <v>-</v>
      </c>
      <c r="G64" s="21"/>
    </row>
    <row r="65" spans="2:7" x14ac:dyDescent="0.3">
      <c r="C65" s="22"/>
      <c r="D65" s="22"/>
      <c r="E65" s="22"/>
      <c r="F65" s="31"/>
    </row>
    <row r="66" spans="2:7" ht="29.25" customHeight="1" x14ac:dyDescent="0.3">
      <c r="B66" s="69" t="s">
        <v>35</v>
      </c>
      <c r="C66" s="36">
        <f>C64-C41</f>
        <v>0</v>
      </c>
      <c r="D66" s="36">
        <f>D64-D41</f>
        <v>0</v>
      </c>
      <c r="E66" s="36">
        <f>E64-E41</f>
        <v>0</v>
      </c>
      <c r="F66" s="37" t="str">
        <f>IF(OR(D66=0,E66=0),"-",E66/D66*100-100)</f>
        <v>-</v>
      </c>
      <c r="G66" s="21"/>
    </row>
    <row r="79" spans="2:7" hidden="1" x14ac:dyDescent="0.3">
      <c r="D79" s="2" t="s">
        <v>55</v>
      </c>
    </row>
    <row r="80" spans="2:7" hidden="1" x14ac:dyDescent="0.3">
      <c r="D80" s="2" t="s">
        <v>54</v>
      </c>
    </row>
  </sheetData>
  <sheetProtection algorithmName="SHA-512" hashValue="5h/HjgOnN5Vimh4Ev5bgDPPYB2xskDgpF3AIdNqTeBdtX/dlRVZRfhnp6yBH76MvfHAT0Qi30vb4HESDEd524g==" saltValue="0VgYMEAcqZbMnoXuLEIkIA==" spinCount="100000" sheet="1" objects="1" scenarios="1"/>
  <mergeCells count="22">
    <mergeCell ref="A15:B15"/>
    <mergeCell ref="B3:G3"/>
    <mergeCell ref="B8:G8"/>
    <mergeCell ref="A45:A51"/>
    <mergeCell ref="A54:A61"/>
    <mergeCell ref="A16:B16"/>
    <mergeCell ref="A20:A35"/>
    <mergeCell ref="B10:G10"/>
    <mergeCell ref="A13:B13"/>
    <mergeCell ref="B2:G2"/>
    <mergeCell ref="B4:G4"/>
    <mergeCell ref="C13:G13"/>
    <mergeCell ref="A14:B14"/>
    <mergeCell ref="B1:G1"/>
    <mergeCell ref="B11:G11"/>
    <mergeCell ref="A12:B12"/>
    <mergeCell ref="C12:G12"/>
    <mergeCell ref="B5:G5"/>
    <mergeCell ref="B6:G6"/>
    <mergeCell ref="B7:G7"/>
    <mergeCell ref="B9:G9"/>
    <mergeCell ref="C14:G14"/>
  </mergeCells>
  <printOptions horizontalCentered="1" verticalCentered="1"/>
  <pageMargins left="0.19685039370078741" right="0.19685039370078741" top="0.59055118110236227" bottom="0.59055118110236227" header="0.31496062992125984" footer="0.31496062992125984"/>
  <pageSetup paperSize="9" scale="81" fitToHeight="0" orientation="landscape" r:id="rId1"/>
  <headerFooter>
    <oddHeader>&amp;L&amp;A / &amp;D</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theme="8" tint="0.39997558519241921"/>
    <pageSetUpPr fitToPage="1"/>
  </sheetPr>
  <dimension ref="A1:H88"/>
  <sheetViews>
    <sheetView zoomScale="90" zoomScaleNormal="90" workbookViewId="0">
      <pane ySplit="6" topLeftCell="A49" activePane="bottomLeft" state="frozen"/>
      <selection pane="bottomLeft" activeCell="B63" sqref="B63"/>
    </sheetView>
  </sheetViews>
  <sheetFormatPr baseColWidth="10" defaultColWidth="11.453125" defaultRowHeight="14" x14ac:dyDescent="0.3"/>
  <cols>
    <col min="1" max="1" width="11.26953125" style="39" customWidth="1"/>
    <col min="2" max="2" width="59.54296875" style="39" customWidth="1"/>
    <col min="3" max="5" width="12.7265625" style="39" customWidth="1"/>
    <col min="6" max="6" width="15.26953125" style="54" customWidth="1"/>
    <col min="7" max="7" width="65.7265625" style="42" customWidth="1"/>
    <col min="8" max="16384" width="11.453125" style="39"/>
  </cols>
  <sheetData>
    <row r="1" spans="1:8" x14ac:dyDescent="0.3">
      <c r="A1" s="133" t="s">
        <v>37</v>
      </c>
      <c r="B1" s="133"/>
      <c r="C1" s="159" t="str">
        <f>IF(ISBLANK(Finanzplan!C1),"",Finanzplan!C1)</f>
        <v/>
      </c>
      <c r="D1" s="160"/>
      <c r="E1" s="160"/>
      <c r="F1" s="160"/>
      <c r="G1" s="161"/>
    </row>
    <row r="2" spans="1:8" x14ac:dyDescent="0.3">
      <c r="A2" s="144" t="s">
        <v>27</v>
      </c>
      <c r="B2" s="145"/>
      <c r="C2" s="159" t="str">
        <f>IF(ISBLANK(Finanzplan!C3),"",Finanzplan!C3)</f>
        <v>Gesamtförderung Bildungsgrätzl bis max. EUR 5.000,--</v>
      </c>
      <c r="D2" s="160"/>
      <c r="E2" s="160"/>
      <c r="F2" s="160"/>
      <c r="G2" s="161"/>
    </row>
    <row r="3" spans="1:8" x14ac:dyDescent="0.3">
      <c r="A3" s="133" t="s">
        <v>53</v>
      </c>
      <c r="B3" s="150"/>
      <c r="C3" s="159" t="str">
        <f>IF(ISBLANK(Finanzplan!C4),"",Finanzplan!C4)</f>
        <v>Nein</v>
      </c>
      <c r="D3" s="160"/>
      <c r="E3" s="160"/>
      <c r="F3" s="160"/>
      <c r="G3" s="161"/>
      <c r="H3" s="2"/>
    </row>
    <row r="4" spans="1:8" x14ac:dyDescent="0.3">
      <c r="A4" s="133" t="s">
        <v>36</v>
      </c>
      <c r="B4" s="133"/>
      <c r="C4" s="159">
        <f>IF(ISBLANK(Finanzplan!C5),"",Finanzplan!C5)</f>
        <v>2025</v>
      </c>
      <c r="D4" s="160"/>
      <c r="E4" s="160"/>
      <c r="F4" s="160"/>
      <c r="G4" s="161"/>
    </row>
    <row r="6" spans="1:8" ht="28" x14ac:dyDescent="0.3">
      <c r="C6" s="9" t="str">
        <f>"Ist "&amp;C4-1</f>
        <v>Ist 2024</v>
      </c>
      <c r="D6" s="9" t="str">
        <f>"Plan "&amp;C4</f>
        <v>Plan 2025</v>
      </c>
      <c r="E6" s="9" t="str">
        <f>"Ist "&amp;C4</f>
        <v>Ist 2025</v>
      </c>
      <c r="F6" s="9" t="s">
        <v>19</v>
      </c>
      <c r="G6" s="10" t="str">
        <f>"Begründung (wenn Abweichung gegenüber Plan "&amp;C4&amp;" über 10 % und EUR 1.000,-- ist)"</f>
        <v>Begründung (wenn Abweichung gegenüber Plan 2025 über 10 % und EUR 1.000,-- ist)</v>
      </c>
    </row>
    <row r="7" spans="1:8" x14ac:dyDescent="0.3">
      <c r="B7" s="40" t="s">
        <v>57</v>
      </c>
      <c r="F7" s="41"/>
    </row>
    <row r="8" spans="1:8" ht="15" customHeight="1" x14ac:dyDescent="0.3">
      <c r="A8" s="152" t="s">
        <v>14</v>
      </c>
      <c r="B8" s="86" t="str">
        <f>Finanzplan!B9</f>
        <v>Bildungsgrätzl-bezogene Miete und Betriebskosten</v>
      </c>
      <c r="C8" s="43"/>
      <c r="D8" s="43">
        <f>Finanzplan!E9</f>
        <v>0</v>
      </c>
      <c r="E8" s="43"/>
      <c r="F8" s="16" t="str">
        <f t="shared" ref="F8:F31" si="0">IF(OR(D8=0,E8=0),"-",E8/D8*100-100)</f>
        <v>-</v>
      </c>
      <c r="G8" s="44"/>
      <c r="H8" s="45" t="str">
        <f>IF(ISBLANK(E8),"",IF(AND(OR(F8&gt;=10,F8&lt;=-10),OR((D8-E8)&gt;=1000,(D8-E8)&lt;=-1000)),IF(ISBLANK(G8),'|'!B$56,""),""))</f>
        <v/>
      </c>
    </row>
    <row r="9" spans="1:8" x14ac:dyDescent="0.3">
      <c r="A9" s="153"/>
      <c r="B9" s="86" t="str">
        <f>Finanzplan!B10</f>
        <v>Büromaterial</v>
      </c>
      <c r="C9" s="43"/>
      <c r="D9" s="43">
        <f>Finanzplan!E10</f>
        <v>0</v>
      </c>
      <c r="E9" s="43"/>
      <c r="F9" s="16" t="str">
        <f t="shared" si="0"/>
        <v>-</v>
      </c>
      <c r="G9" s="44"/>
      <c r="H9" s="45" t="str">
        <f>IF(ISBLANK(E9),"",IF(AND(OR(F9&gt;=10,F9&lt;=-10),OR((D9-E9)&gt;=1000,(D9-E9)&lt;=-1000)),IF(ISBLANK(G9),'|'!B$56,""),""))</f>
        <v/>
      </c>
    </row>
    <row r="10" spans="1:8" ht="28" x14ac:dyDescent="0.3">
      <c r="A10" s="153"/>
      <c r="B10" s="86" t="str">
        <f>Finanzplan!B11</f>
        <v>Pädagogische Erfordernisse (Lehrmittel, Spiel- und Forschungsmaterial)</v>
      </c>
      <c r="C10" s="43"/>
      <c r="D10" s="43">
        <f>Finanzplan!E11</f>
        <v>0</v>
      </c>
      <c r="E10" s="43"/>
      <c r="F10" s="16" t="str">
        <f>IF(OR(D10=0,E10=0),"-",E10/D10*100-100)</f>
        <v>-</v>
      </c>
      <c r="G10" s="44"/>
      <c r="H10" s="45" t="str">
        <f>IF(ISBLANK(E10),"",IF(AND(OR(F10&gt;=10,F10&lt;=-10),OR((D10-E10)&gt;=1000,(D10-E10)&lt;=-1000)),IF(ISBLANK(G10),'|'!B$56,""),""))</f>
        <v/>
      </c>
    </row>
    <row r="11" spans="1:8" ht="28" x14ac:dyDescent="0.3">
      <c r="A11" s="153"/>
      <c r="B11" s="86" t="str">
        <f>Finanzplan!B12</f>
        <v>Informationsmaterial/ Öffentlichkeitsarbeit  (z.B. Druckkosten, Webseite)</v>
      </c>
      <c r="C11" s="43"/>
      <c r="D11" s="43">
        <f>Finanzplan!E12</f>
        <v>0</v>
      </c>
      <c r="E11" s="43"/>
      <c r="F11" s="16" t="str">
        <f t="shared" si="0"/>
        <v>-</v>
      </c>
      <c r="G11" s="44"/>
      <c r="H11" s="45" t="str">
        <f>IF(ISBLANK(E11),"",IF(AND(OR(F11&gt;=10,F11&lt;=-10),OR((D11-E11)&gt;=1000,(D11-E11)&lt;=-1000)),IF(ISBLANK(G11),'|'!B$56,""),""))</f>
        <v/>
      </c>
    </row>
    <row r="12" spans="1:8" x14ac:dyDescent="0.3">
      <c r="A12" s="153"/>
      <c r="B12" s="86" t="str">
        <f>Finanzplan!B13</f>
        <v>Sonstiges Verbrauchsmaterial</v>
      </c>
      <c r="C12" s="43"/>
      <c r="D12" s="43">
        <f>Finanzplan!E13</f>
        <v>0</v>
      </c>
      <c r="E12" s="43"/>
      <c r="F12" s="16" t="str">
        <f t="shared" si="0"/>
        <v>-</v>
      </c>
      <c r="G12" s="44"/>
      <c r="H12" s="45" t="str">
        <f>IF(ISBLANK(E12),"",IF(AND(OR(F12&gt;=10,F12&lt;=-10),OR((D12-E12)&gt;=1000,(D12-E12)&lt;=-1000)),IF(ISBLANK(G12),'|'!B$56,""),""))</f>
        <v/>
      </c>
    </row>
    <row r="13" spans="1:8" x14ac:dyDescent="0.3">
      <c r="A13" s="153"/>
      <c r="B13" s="86" t="str">
        <f>Finanzplan!B14</f>
        <v>Versicherungen, Gebühren (z.B. für Veranstaltungen)</v>
      </c>
      <c r="C13" s="43"/>
      <c r="D13" s="43">
        <f>Finanzplan!E14</f>
        <v>0</v>
      </c>
      <c r="E13" s="43"/>
      <c r="F13" s="16" t="str">
        <f t="shared" si="0"/>
        <v>-</v>
      </c>
      <c r="G13" s="44"/>
      <c r="H13" s="45" t="str">
        <f>IF(ISBLANK(E13),"",IF(AND(OR(F13&gt;=10,F13&lt;=-10),OR((D13-E13)&gt;=1000,(D13-E13)&lt;=-1000)),IF(ISBLANK(G13),'|'!B$56,""),""))</f>
        <v/>
      </c>
    </row>
    <row r="14" spans="1:8" ht="28" x14ac:dyDescent="0.3">
      <c r="A14" s="153"/>
      <c r="B14" s="86" t="str">
        <f>Finanzplan!B15</f>
        <v>Reisekosten (z.B. Bildungsgrätzl-Klausur; ausgenommen Verpflegung)</v>
      </c>
      <c r="C14" s="43"/>
      <c r="D14" s="43">
        <f>Finanzplan!E15</f>
        <v>0</v>
      </c>
      <c r="E14" s="43"/>
      <c r="F14" s="16" t="str">
        <f t="shared" si="0"/>
        <v>-</v>
      </c>
      <c r="G14" s="44"/>
      <c r="H14" s="45" t="str">
        <f>IF(ISBLANK(E14),"",IF(AND(OR(F14&gt;=10,F14&lt;=-10),OR((D14-E14)&gt;=1000,(D14-E14)&lt;=-1000)),IF(ISBLANK(G14),'|'!B$56,""),""))</f>
        <v/>
      </c>
    </row>
    <row r="15" spans="1:8" x14ac:dyDescent="0.3">
      <c r="A15" s="153"/>
      <c r="B15" s="86" t="str">
        <f>Finanzplan!B16</f>
        <v>Weiterbildung (z.B. Kurskosten, Tagungsgebühren)</v>
      </c>
      <c r="C15" s="43"/>
      <c r="D15" s="43">
        <f>Finanzplan!E16</f>
        <v>0</v>
      </c>
      <c r="E15" s="43"/>
      <c r="F15" s="16" t="str">
        <f>IF(OR(D15=0,E15=0),"-",E15/D15*100-100)</f>
        <v>-</v>
      </c>
      <c r="G15" s="44"/>
      <c r="H15" s="45" t="str">
        <f>IF(ISBLANK(E15),"",IF(AND(OR(F15&gt;=10,F15&lt;=-10),OR((D15-E15)&gt;=1000,(D15-E15)&lt;=-1000)),IF(ISBLANK(G15),'|'!B$56,""),""))</f>
        <v/>
      </c>
    </row>
    <row r="16" spans="1:8" ht="56" x14ac:dyDescent="0.3">
      <c r="A16" s="153"/>
      <c r="B16" s="86" t="str">
        <f>Finanzplan!B17</f>
        <v>Honorare (Leistungen selbständiger Dritter oder auf Werkvertragsbasis, z.B. Beratung, Bildungsgrätzl-Administration, Moderation, Workshop-Leiter*innen, Training, Prozessbegleitung)</v>
      </c>
      <c r="C16" s="43"/>
      <c r="D16" s="43">
        <f>Finanzplan!E17</f>
        <v>0</v>
      </c>
      <c r="E16" s="43"/>
      <c r="F16" s="16" t="str">
        <f t="shared" si="0"/>
        <v>-</v>
      </c>
      <c r="G16" s="44"/>
      <c r="H16" s="45" t="str">
        <f>IF(ISBLANK(E16),"",IF(AND(OR(F16&gt;=10,F16&lt;=-10),OR((D16-E16)&gt;=1000,(D16-E16)&lt;=-1000)),IF(ISBLANK(G16),'|'!B$56,""),""))</f>
        <v/>
      </c>
    </row>
    <row r="17" spans="1:8" ht="28" x14ac:dyDescent="0.3">
      <c r="A17" s="153"/>
      <c r="B17" s="86" t="str">
        <f>Finanzplan!B18</f>
        <v>Geringwertige Wirtschaftsgüter (Investitionen bis zu EUR 1.000,--)</v>
      </c>
      <c r="C17" s="43"/>
      <c r="D17" s="43">
        <f>Finanzplan!E18</f>
        <v>0</v>
      </c>
      <c r="E17" s="43"/>
      <c r="F17" s="16" t="str">
        <f t="shared" si="0"/>
        <v>-</v>
      </c>
      <c r="G17" s="44"/>
      <c r="H17" s="45" t="str">
        <f>IF(ISBLANK(E17),"",IF(AND(OR(F17&gt;=10,F17&lt;=-10),OR((D17-E17)&gt;=1000,(D17-E17)&lt;=-1000)),IF(ISBLANK(G17),'|'!B$56,""),""))</f>
        <v/>
      </c>
    </row>
    <row r="18" spans="1:8" ht="28" x14ac:dyDescent="0.3">
      <c r="A18" s="153"/>
      <c r="B18" s="86" t="str">
        <f>Finanzplan!B19</f>
        <v>Investitionen über EUR 1.000,-- (z.B. Lehrmittel, Spiel- und Forschungsmaterial, bitte einzeln auflisten)</v>
      </c>
      <c r="C18" s="43"/>
      <c r="D18" s="43">
        <f>Finanzplan!E19</f>
        <v>0</v>
      </c>
      <c r="E18" s="43"/>
      <c r="F18" s="16" t="str">
        <f t="shared" si="0"/>
        <v>-</v>
      </c>
      <c r="G18" s="44"/>
      <c r="H18" s="45" t="str">
        <f>IF(ISBLANK(E18),"",IF(AND(OR(F18&gt;=10,F18&lt;=-10),OR((D18-E18)&gt;=1000,(D18-E18)&lt;=-1000)),IF(ISBLANK(G18),'|'!B$56,""),""))</f>
        <v/>
      </c>
    </row>
    <row r="19" spans="1:8" x14ac:dyDescent="0.3">
      <c r="A19" s="153"/>
      <c r="B19" s="86" t="str">
        <f>Finanzplan!B20</f>
        <v>Sonstige Ausgaben (bitte einzeln auflisten)</v>
      </c>
      <c r="C19" s="43"/>
      <c r="D19" s="43">
        <f>Finanzplan!E20</f>
        <v>0</v>
      </c>
      <c r="E19" s="43"/>
      <c r="F19" s="16" t="str">
        <f t="shared" si="0"/>
        <v>-</v>
      </c>
      <c r="G19" s="44"/>
      <c r="H19" s="45" t="str">
        <f>IF(ISBLANK(E19),"",IF(AND(OR(F19&gt;=10,F19&lt;=-10),OR((D19-E19)&gt;=1000,(D19-E19)&lt;=-1000)),IF(ISBLANK(G19),'|'!B$56,""),""))</f>
        <v/>
      </c>
    </row>
    <row r="20" spans="1:8" x14ac:dyDescent="0.3">
      <c r="A20" s="153"/>
      <c r="B20" s="78">
        <f>Finanzplan!B21</f>
        <v>0</v>
      </c>
      <c r="C20" s="43"/>
      <c r="D20" s="43">
        <f>Finanzplan!E21</f>
        <v>0</v>
      </c>
      <c r="E20" s="43"/>
      <c r="F20" s="16" t="str">
        <f t="shared" si="0"/>
        <v>-</v>
      </c>
      <c r="G20" s="44"/>
      <c r="H20" s="45" t="str">
        <f>IF(ISBLANK(E20),"",IF(AND(OR(F20&gt;=10,F20&lt;=-10),OR((D20-E20)&gt;=1000,(D20-E20)&lt;=-1000)),IF(ISBLANK(G20),'|'!B$56,""),""))</f>
        <v/>
      </c>
    </row>
    <row r="21" spans="1:8" x14ac:dyDescent="0.3">
      <c r="A21" s="153"/>
      <c r="B21" s="78">
        <f>Finanzplan!B22</f>
        <v>0</v>
      </c>
      <c r="C21" s="43"/>
      <c r="D21" s="43">
        <f>Finanzplan!E22</f>
        <v>0</v>
      </c>
      <c r="E21" s="43"/>
      <c r="F21" s="16" t="str">
        <f t="shared" si="0"/>
        <v>-</v>
      </c>
      <c r="G21" s="44"/>
      <c r="H21" s="45" t="str">
        <f>IF(ISBLANK(E21),"",IF(AND(OR(F21&gt;=10,F21&lt;=-10),OR((D21-E21)&gt;=1000,(D21-E21)&lt;=-1000)),IF(ISBLANK(G21),'|'!B$56,""),""))</f>
        <v/>
      </c>
    </row>
    <row r="22" spans="1:8" x14ac:dyDescent="0.3">
      <c r="A22" s="153"/>
      <c r="B22" s="78">
        <f>Finanzplan!B23</f>
        <v>0</v>
      </c>
      <c r="C22" s="43"/>
      <c r="D22" s="43">
        <f>Finanzplan!E23</f>
        <v>0</v>
      </c>
      <c r="E22" s="43"/>
      <c r="F22" s="16" t="str">
        <f t="shared" si="0"/>
        <v>-</v>
      </c>
      <c r="G22" s="44"/>
      <c r="H22" s="45" t="str">
        <f>IF(ISBLANK(E22),"",IF(AND(OR(F22&gt;=10,F22&lt;=-10),OR((D22-E22)&gt;=1000,(D22-E22)&lt;=-1000)),IF(ISBLANK(G22),'|'!B$56,""),""))</f>
        <v/>
      </c>
    </row>
    <row r="23" spans="1:8" x14ac:dyDescent="0.3">
      <c r="A23" s="153"/>
      <c r="B23" s="78">
        <f>Finanzplan!B24</f>
        <v>0</v>
      </c>
      <c r="C23" s="43"/>
      <c r="D23" s="43">
        <f>Finanzplan!E24</f>
        <v>0</v>
      </c>
      <c r="E23" s="43"/>
      <c r="F23" s="16" t="str">
        <f t="shared" si="0"/>
        <v>-</v>
      </c>
      <c r="G23" s="44"/>
      <c r="H23" s="45" t="str">
        <f>IF(ISBLANK(E23),"",IF(AND(OR(F23&gt;=10,F23&lt;=-10),OR((D23-E23)&gt;=1000,(D23-E23)&lt;=-1000)),IF(ISBLANK(G23),'|'!B$56,""),""))</f>
        <v/>
      </c>
    </row>
    <row r="24" spans="1:8" x14ac:dyDescent="0.3">
      <c r="A24" s="153"/>
      <c r="B24" s="78">
        <f>Finanzplan!B25</f>
        <v>0</v>
      </c>
      <c r="C24" s="43"/>
      <c r="D24" s="43">
        <f>Finanzplan!E25</f>
        <v>0</v>
      </c>
      <c r="E24" s="43"/>
      <c r="F24" s="16" t="str">
        <f t="shared" si="0"/>
        <v>-</v>
      </c>
      <c r="G24" s="44"/>
      <c r="H24" s="45" t="str">
        <f>IF(ISBLANK(E24),"",IF(AND(OR(F24&gt;=10,F24&lt;=-10),OR((D24-E24)&gt;=1000,(D24-E24)&lt;=-1000)),IF(ISBLANK(G24),'|'!B$56,""),""))</f>
        <v/>
      </c>
    </row>
    <row r="25" spans="1:8" x14ac:dyDescent="0.3">
      <c r="A25" s="153"/>
      <c r="B25" s="78">
        <f>Finanzplan!B26</f>
        <v>0</v>
      </c>
      <c r="C25" s="43"/>
      <c r="D25" s="43">
        <f>Finanzplan!E26</f>
        <v>0</v>
      </c>
      <c r="E25" s="43"/>
      <c r="F25" s="16" t="str">
        <f t="shared" si="0"/>
        <v>-</v>
      </c>
      <c r="G25" s="44"/>
      <c r="H25" s="45" t="str">
        <f>IF(ISBLANK(E25),"",IF(AND(OR(F25&gt;=10,F25&lt;=-10),OR((D25-E25)&gt;=1000,(D25-E25)&lt;=-1000)),IF(ISBLANK(G25),'|'!B$56,""),""))</f>
        <v/>
      </c>
    </row>
    <row r="26" spans="1:8" x14ac:dyDescent="0.3">
      <c r="A26" s="153"/>
      <c r="B26" s="78">
        <f>Finanzplan!B27</f>
        <v>0</v>
      </c>
      <c r="C26" s="43"/>
      <c r="D26" s="43">
        <f>Finanzplan!E27</f>
        <v>0</v>
      </c>
      <c r="E26" s="43"/>
      <c r="F26" s="16" t="str">
        <f t="shared" si="0"/>
        <v>-</v>
      </c>
      <c r="G26" s="44"/>
      <c r="H26" s="45" t="str">
        <f>IF(ISBLANK(E26),"",IF(AND(OR(F26&gt;=10,F26&lt;=-10),OR((D26-E26)&gt;=1000,(D26-E26)&lt;=-1000)),IF(ISBLANK(G26),'|'!B$56,""),""))</f>
        <v/>
      </c>
    </row>
    <row r="27" spans="1:8" x14ac:dyDescent="0.3">
      <c r="A27" s="153"/>
      <c r="B27" s="78">
        <f>Finanzplan!B28</f>
        <v>0</v>
      </c>
      <c r="C27" s="43"/>
      <c r="D27" s="43">
        <f>Finanzplan!E28</f>
        <v>0</v>
      </c>
      <c r="E27" s="43"/>
      <c r="F27" s="16" t="str">
        <f t="shared" si="0"/>
        <v>-</v>
      </c>
      <c r="G27" s="44"/>
      <c r="H27" s="45" t="str">
        <f>IF(ISBLANK(E27),"",IF(AND(OR(F27&gt;=10,F27&lt;=-10),OR((D27-E27)&gt;=1000,(D27-E27)&lt;=-1000)),IF(ISBLANK(G27),'|'!B$56,""),""))</f>
        <v/>
      </c>
    </row>
    <row r="28" spans="1:8" x14ac:dyDescent="0.3">
      <c r="A28" s="153"/>
      <c r="B28" s="78">
        <f>Finanzplan!B29</f>
        <v>0</v>
      </c>
      <c r="C28" s="43"/>
      <c r="D28" s="43">
        <f>Finanzplan!E29</f>
        <v>0</v>
      </c>
      <c r="E28" s="43"/>
      <c r="F28" s="16" t="str">
        <f t="shared" si="0"/>
        <v>-</v>
      </c>
      <c r="G28" s="44"/>
      <c r="H28" s="45" t="str">
        <f>IF(ISBLANK(E28),"",IF(AND(OR(F28&gt;=10,F28&lt;=-10),OR((D28-E28)&gt;=1000,(D28-E28)&lt;=-1000)),IF(ISBLANK(G28),'|'!B$56,""),""))</f>
        <v/>
      </c>
    </row>
    <row r="29" spans="1:8" x14ac:dyDescent="0.3">
      <c r="A29" s="153"/>
      <c r="B29" s="78">
        <f>Finanzplan!B30</f>
        <v>0</v>
      </c>
      <c r="C29" s="43"/>
      <c r="D29" s="43">
        <f>Finanzplan!E30</f>
        <v>0</v>
      </c>
      <c r="E29" s="43"/>
      <c r="F29" s="16" t="str">
        <f t="shared" si="0"/>
        <v>-</v>
      </c>
      <c r="G29" s="44"/>
      <c r="H29" s="45" t="str">
        <f>IF(ISBLANK(E29),"",IF(AND(OR(F29&gt;=10,F29&lt;=-10),OR((D29-E29)&gt;=1000,(D29-E29)&lt;=-1000)),IF(ISBLANK(G29),'|'!B$56,""),""))</f>
        <v/>
      </c>
    </row>
    <row r="30" spans="1:8" x14ac:dyDescent="0.3">
      <c r="A30" s="153"/>
      <c r="B30" s="78">
        <f>Finanzplan!B31</f>
        <v>0</v>
      </c>
      <c r="C30" s="43"/>
      <c r="D30" s="43">
        <f>Finanzplan!E31</f>
        <v>0</v>
      </c>
      <c r="E30" s="43"/>
      <c r="F30" s="16" t="str">
        <f t="shared" si="0"/>
        <v>-</v>
      </c>
      <c r="G30" s="44"/>
      <c r="H30" s="45" t="str">
        <f>IF(ISBLANK(E30),"",IF(AND(OR(F30&gt;=10,F30&lt;=-10),OR((D30-E30)&gt;=1000,(D30-E30)&lt;=-1000)),IF(ISBLANK(G30),'|'!B$56,""),""))</f>
        <v/>
      </c>
    </row>
    <row r="31" spans="1:8" x14ac:dyDescent="0.3">
      <c r="A31" s="154"/>
      <c r="B31" s="14" t="s">
        <v>2</v>
      </c>
      <c r="C31" s="20">
        <f ca="1">SUM(C8:OFFSET(C31,-1,0))</f>
        <v>0</v>
      </c>
      <c r="D31" s="20">
        <f ca="1">SUM(D8:OFFSET(D31,-1,0))</f>
        <v>0</v>
      </c>
      <c r="E31" s="20">
        <f ca="1">SUM(E8:OFFSET(E31,-1,0))</f>
        <v>0</v>
      </c>
      <c r="F31" s="16" t="str">
        <f t="shared" ca="1" si="0"/>
        <v>-</v>
      </c>
      <c r="G31" s="46"/>
      <c r="H31" s="45"/>
    </row>
    <row r="32" spans="1:8" x14ac:dyDescent="0.3">
      <c r="C32" s="47"/>
      <c r="D32" s="47"/>
      <c r="E32" s="47"/>
      <c r="F32" s="48"/>
      <c r="H32" s="45"/>
    </row>
    <row r="33" spans="1:8" x14ac:dyDescent="0.3">
      <c r="A33" s="49"/>
      <c r="B33" s="40" t="s">
        <v>6</v>
      </c>
      <c r="C33" s="47"/>
      <c r="D33" s="47"/>
      <c r="E33" s="47"/>
      <c r="F33" s="48"/>
      <c r="H33" s="45"/>
    </row>
    <row r="34" spans="1:8" ht="28" x14ac:dyDescent="0.3">
      <c r="A34" s="82" t="s">
        <v>94</v>
      </c>
      <c r="B34" s="18" t="s">
        <v>83</v>
      </c>
      <c r="C34" s="15"/>
      <c r="D34" s="20">
        <f>'Personalübersicht (Fb)'!G21</f>
        <v>0</v>
      </c>
      <c r="E34" s="20">
        <f>'Personalübersicht (Fb)'!F21</f>
        <v>0</v>
      </c>
      <c r="F34" s="16" t="str">
        <f>IF(OR(D34=0,E34=0),"-",E34/D34*100-100)</f>
        <v>-</v>
      </c>
      <c r="G34" s="46"/>
      <c r="H34" s="45"/>
    </row>
    <row r="35" spans="1:8" x14ac:dyDescent="0.3">
      <c r="C35" s="47"/>
      <c r="D35" s="47"/>
      <c r="E35" s="47"/>
      <c r="F35" s="39"/>
      <c r="H35" s="45"/>
    </row>
    <row r="36" spans="1:8" x14ac:dyDescent="0.3">
      <c r="B36" s="40" t="s">
        <v>7</v>
      </c>
      <c r="C36" s="47"/>
      <c r="D36" s="47"/>
      <c r="E36" s="47"/>
      <c r="F36" s="39"/>
      <c r="H36" s="45"/>
    </row>
    <row r="37" spans="1:8" x14ac:dyDescent="0.3">
      <c r="B37" s="14" t="s">
        <v>8</v>
      </c>
      <c r="C37" s="20">
        <f ca="1">C31+C34</f>
        <v>0</v>
      </c>
      <c r="D37" s="20">
        <f ca="1">D31+D34</f>
        <v>0</v>
      </c>
      <c r="E37" s="20">
        <f ca="1">E31+E34</f>
        <v>0</v>
      </c>
      <c r="F37" s="16" t="str">
        <f ca="1">IF(OR(D37=0,E37=0),"-",E37/D37*100-100)</f>
        <v>-</v>
      </c>
      <c r="G37" s="46"/>
      <c r="H37" s="45"/>
    </row>
    <row r="38" spans="1:8" x14ac:dyDescent="0.3">
      <c r="C38" s="47"/>
      <c r="D38" s="47"/>
      <c r="E38" s="47"/>
      <c r="F38" s="48"/>
      <c r="H38" s="45"/>
    </row>
    <row r="39" spans="1:8" x14ac:dyDescent="0.3">
      <c r="C39" s="47"/>
      <c r="D39" s="47"/>
      <c r="E39" s="47"/>
      <c r="F39" s="48"/>
      <c r="H39" s="45"/>
    </row>
    <row r="40" spans="1:8" x14ac:dyDescent="0.3">
      <c r="B40" s="40" t="s">
        <v>58</v>
      </c>
      <c r="C40" s="47"/>
      <c r="D40" s="47"/>
      <c r="E40" s="47"/>
      <c r="F40" s="48"/>
      <c r="H40" s="45"/>
    </row>
    <row r="41" spans="1:8" ht="29.25" customHeight="1" x14ac:dyDescent="0.3">
      <c r="A41" s="155" t="s">
        <v>15</v>
      </c>
      <c r="B41" s="51" t="str">
        <f>Finanzplan!B42</f>
        <v>Eigene Einnahmen (Veranstaltungsbeiträge, Unkostenbeiträge,…)</v>
      </c>
      <c r="C41" s="43"/>
      <c r="D41" s="43">
        <f>Finanzplan!E42</f>
        <v>0</v>
      </c>
      <c r="E41" s="43"/>
      <c r="F41" s="28" t="str">
        <f>IF(OR(D41=0,E41=0),"-",E41/D41*100-100)</f>
        <v>-</v>
      </c>
      <c r="G41" s="44"/>
      <c r="H41" s="45" t="str">
        <f>IF(ISBLANK(E41),"",IF(AND(OR(F41&gt;=10,F41&lt;=-10),OR((D41-E41)&gt;=1000,(D41-E41)&lt;=-1000)),IF(ISBLANK(G41),'|'!B$56,""),""))</f>
        <v/>
      </c>
    </row>
    <row r="42" spans="1:8" x14ac:dyDescent="0.3">
      <c r="A42" s="156"/>
      <c r="B42" s="51" t="str">
        <f>Finanzplan!B43</f>
        <v>Spenden</v>
      </c>
      <c r="C42" s="43"/>
      <c r="D42" s="43">
        <f>Finanzplan!E43</f>
        <v>0</v>
      </c>
      <c r="E42" s="43"/>
      <c r="F42" s="28" t="str">
        <f t="shared" ref="F42:F51" si="1">IF(OR(D42=0,E42=0),"-",E42/D42*100-100)</f>
        <v>-</v>
      </c>
      <c r="G42" s="44"/>
      <c r="H42" s="45" t="str">
        <f>IF(ISBLANK(E42),"",IF(AND(OR(F42&gt;=10,F42&lt;=-10),OR((D42-E42)&gt;=1000,(D42-E42)&lt;=-1000)),IF(ISBLANK(G42),'|'!B$56,""),""))</f>
        <v/>
      </c>
    </row>
    <row r="43" spans="1:8" ht="14.25" customHeight="1" x14ac:dyDescent="0.3">
      <c r="A43" s="156"/>
      <c r="B43" s="51" t="str">
        <f>Finanzplan!B44</f>
        <v>Sponsoring</v>
      </c>
      <c r="C43" s="43"/>
      <c r="D43" s="43">
        <f>Finanzplan!E44</f>
        <v>0</v>
      </c>
      <c r="E43" s="43"/>
      <c r="F43" s="28" t="str">
        <f t="shared" si="1"/>
        <v>-</v>
      </c>
      <c r="G43" s="44"/>
      <c r="H43" s="45" t="str">
        <f>IF(ISBLANK(E43),"",IF(AND(OR(F43&gt;=10,F43&lt;=-10),OR((D43-E43)&gt;=1000,(D43-E43)&lt;=-1000)),IF(ISBLANK(G43),'|'!B$56,""),""))</f>
        <v/>
      </c>
    </row>
    <row r="44" spans="1:8" ht="14.25" customHeight="1" x14ac:dyDescent="0.3">
      <c r="A44" s="156"/>
      <c r="B44" s="51" t="str">
        <f>Finanzplan!B45</f>
        <v>Auflösung Rückstellungen/Rücklagen</v>
      </c>
      <c r="C44" s="43"/>
      <c r="D44" s="43">
        <f>Finanzplan!E45</f>
        <v>0</v>
      </c>
      <c r="E44" s="43"/>
      <c r="F44" s="28" t="str">
        <f t="shared" si="1"/>
        <v>-</v>
      </c>
      <c r="G44" s="44"/>
      <c r="H44" s="45" t="str">
        <f>IF(ISBLANK(E44),"",IF(AND(OR(F44&gt;=10,F44&lt;=-10),OR((D44-E44)&gt;=1000,(D44-E44)&lt;=-1000)),IF(ISBLANK(G44),'|'!B$56,""),""))</f>
        <v/>
      </c>
    </row>
    <row r="45" spans="1:8" ht="14.25" customHeight="1" x14ac:dyDescent="0.3">
      <c r="A45" s="156"/>
      <c r="B45" s="51" t="str">
        <f>Finanzplan!B46</f>
        <v>Sonstige Einnahmen/Eigenmittel (bitte einzeln auflisten)</v>
      </c>
      <c r="C45" s="43"/>
      <c r="D45" s="43">
        <f>Finanzplan!E46</f>
        <v>0</v>
      </c>
      <c r="E45" s="43"/>
      <c r="F45" s="28" t="str">
        <f t="shared" si="1"/>
        <v>-</v>
      </c>
      <c r="G45" s="44"/>
      <c r="H45" s="45" t="str">
        <f>IF(ISBLANK(E45),"",IF(AND(OR(F45&gt;=10,F45&lt;=-10),OR((D45-E45)&gt;=1000,(D45-E45)&lt;=-1000)),IF(ISBLANK(G45),'|'!B$56,""),""))</f>
        <v/>
      </c>
    </row>
    <row r="46" spans="1:8" x14ac:dyDescent="0.3">
      <c r="A46" s="156"/>
      <c r="B46" s="35">
        <f>Finanzplan!B47</f>
        <v>0</v>
      </c>
      <c r="C46" s="43"/>
      <c r="D46" s="43">
        <f>Finanzplan!E47</f>
        <v>0</v>
      </c>
      <c r="E46" s="43"/>
      <c r="F46" s="28" t="str">
        <f t="shared" si="1"/>
        <v>-</v>
      </c>
      <c r="G46" s="44"/>
      <c r="H46" s="45" t="str">
        <f>IF(ISBLANK(E46),"",IF(AND(OR(F46&gt;=10,F46&lt;=-10),OR((D46-E46)&gt;=1000,(D46-E46)&lt;=-1000)),IF(ISBLANK(G46),'|'!B$56,""),""))</f>
        <v/>
      </c>
    </row>
    <row r="47" spans="1:8" x14ac:dyDescent="0.3">
      <c r="A47" s="156"/>
      <c r="B47" s="35">
        <f>Finanzplan!B48</f>
        <v>0</v>
      </c>
      <c r="C47" s="43"/>
      <c r="D47" s="43">
        <f>Finanzplan!E48</f>
        <v>0</v>
      </c>
      <c r="E47" s="43"/>
      <c r="F47" s="28" t="str">
        <f t="shared" si="1"/>
        <v>-</v>
      </c>
      <c r="G47" s="44"/>
      <c r="H47" s="45" t="str">
        <f>IF(ISBLANK(E47),"",IF(AND(OR(F47&gt;=10,F47&lt;=-10),OR((D47-E47)&gt;=1000,(D47-E47)&lt;=-1000)),IF(ISBLANK(G47),'|'!B$56,""),""))</f>
        <v/>
      </c>
    </row>
    <row r="48" spans="1:8" x14ac:dyDescent="0.3">
      <c r="A48" s="156"/>
      <c r="B48" s="35">
        <f>Finanzplan!B49</f>
        <v>0</v>
      </c>
      <c r="C48" s="43"/>
      <c r="D48" s="43">
        <f>Finanzplan!E49</f>
        <v>0</v>
      </c>
      <c r="E48" s="43"/>
      <c r="F48" s="28" t="str">
        <f t="shared" si="1"/>
        <v>-</v>
      </c>
      <c r="G48" s="44"/>
      <c r="H48" s="45" t="str">
        <f>IF(ISBLANK(E48),"",IF(AND(OR(F48&gt;=10,F48&lt;=-10),OR((D48-E48)&gt;=1000,(D48-E48)&lt;=-1000)),IF(ISBLANK(G48),'|'!B$56,""),""))</f>
        <v/>
      </c>
    </row>
    <row r="49" spans="1:8" x14ac:dyDescent="0.3">
      <c r="A49" s="156"/>
      <c r="B49" s="35">
        <f>Finanzplan!B50</f>
        <v>0</v>
      </c>
      <c r="C49" s="43"/>
      <c r="D49" s="43">
        <f>Finanzplan!E50</f>
        <v>0</v>
      </c>
      <c r="E49" s="43"/>
      <c r="F49" s="28" t="str">
        <f t="shared" si="1"/>
        <v>-</v>
      </c>
      <c r="G49" s="44"/>
      <c r="H49" s="45" t="str">
        <f>IF(ISBLANK(E49),"",IF(AND(OR(F49&gt;=10,F49&lt;=-10),OR((D49-E49)&gt;=1000,(D49-E49)&lt;=-1000)),IF(ISBLANK(G49),'|'!B$56,""),""))</f>
        <v/>
      </c>
    </row>
    <row r="50" spans="1:8" x14ac:dyDescent="0.3">
      <c r="A50" s="156"/>
      <c r="B50" s="35">
        <f>Finanzplan!B51</f>
        <v>0</v>
      </c>
      <c r="C50" s="43"/>
      <c r="D50" s="43">
        <f>Finanzplan!E51</f>
        <v>0</v>
      </c>
      <c r="E50" s="43"/>
      <c r="F50" s="28" t="str">
        <f t="shared" si="1"/>
        <v>-</v>
      </c>
      <c r="G50" s="44"/>
      <c r="H50" s="45" t="str">
        <f>IF(ISBLANK(E50),"",IF(AND(OR(F50&gt;=10,F50&lt;=-10),OR((D50-E50)&gt;=1000,(D50-E50)&lt;=-1000)),IF(ISBLANK(G50),'|'!B$56,""),""))</f>
        <v/>
      </c>
    </row>
    <row r="51" spans="1:8" x14ac:dyDescent="0.3">
      <c r="A51" s="157"/>
      <c r="B51" s="29" t="s">
        <v>8</v>
      </c>
      <c r="C51" s="30">
        <f ca="1">SUM(C41:OFFSET(C51,-1,0))</f>
        <v>0</v>
      </c>
      <c r="D51" s="30">
        <f ca="1">SUM(D41:OFFSET(D51,-1,0))</f>
        <v>0</v>
      </c>
      <c r="E51" s="30">
        <f ca="1">SUM(E41:OFFSET(E51,-1,0))</f>
        <v>0</v>
      </c>
      <c r="F51" s="28" t="str">
        <f t="shared" ca="1" si="1"/>
        <v>-</v>
      </c>
      <c r="G51" s="46"/>
      <c r="H51" s="45"/>
    </row>
    <row r="52" spans="1:8" x14ac:dyDescent="0.3">
      <c r="C52" s="47"/>
      <c r="D52" s="47"/>
      <c r="E52" s="47"/>
      <c r="F52" s="53"/>
      <c r="H52" s="45" t="str">
        <f>IF(ISBLANK(E52),"",IF(AND(OR(F52&gt;=10,F52&lt;=-10),OR((D52-E52)&gt;=1000,(D52-E52)&lt;=-1000)),IF(ISBLANK(G52),'|'!B$56,""),""))</f>
        <v/>
      </c>
    </row>
    <row r="53" spans="1:8" x14ac:dyDescent="0.3">
      <c r="B53" s="40" t="s">
        <v>59</v>
      </c>
      <c r="C53" s="47"/>
      <c r="D53" s="47"/>
      <c r="E53" s="47"/>
      <c r="F53" s="53"/>
      <c r="H53" s="45" t="str">
        <f>IF(ISBLANK(E53),"",IF(AND(OR(F53&gt;=10,F53&lt;=-10),OR((D53-E53)&gt;=1000,(D53-E53)&lt;=-1000)),IF(ISBLANK(G53),'|'!B$56,""),""))</f>
        <v/>
      </c>
    </row>
    <row r="54" spans="1:8" x14ac:dyDescent="0.3">
      <c r="A54" s="151" t="s">
        <v>15</v>
      </c>
      <c r="B54" s="52" t="str">
        <f>Finanzplan!B55</f>
        <v xml:space="preserve">EU </v>
      </c>
      <c r="C54" s="43"/>
      <c r="D54" s="43">
        <f>Finanzplan!D55</f>
        <v>0</v>
      </c>
      <c r="E54" s="43"/>
      <c r="F54" s="28" t="str">
        <f>IF(OR(D54=0,E54=0),"-",E54/D54*100-100)</f>
        <v>-</v>
      </c>
      <c r="G54" s="44"/>
      <c r="H54" s="45" t="str">
        <f>IF(ISBLANK(E54),"",IF(AND(OR(F54&gt;=10,F54&lt;=-10),OR((D54-E54)&gt;=1000,(D54-E54)&lt;=-1000)),IF(ISBLANK(G54),'|'!B$56,""),""))</f>
        <v/>
      </c>
    </row>
    <row r="55" spans="1:8" x14ac:dyDescent="0.3">
      <c r="A55" s="151"/>
      <c r="B55" s="52" t="str">
        <f>Finanzplan!B56</f>
        <v>Bundesministerium, bitte jedes Ministerium einzeln anführen</v>
      </c>
      <c r="C55" s="43"/>
      <c r="D55" s="43">
        <f>Finanzplan!D56</f>
        <v>0</v>
      </c>
      <c r="E55" s="43"/>
      <c r="F55" s="28" t="str">
        <f t="shared" ref="F55:F64" si="2">IF(OR(D55=0,E55=0),"-",E55/D55*100-100)</f>
        <v>-</v>
      </c>
      <c r="G55" s="44"/>
      <c r="H55" s="45" t="str">
        <f>IF(ISBLANK(E55),"",IF(AND(OR(F55&gt;=10,F55&lt;=-10),OR((D55-E55)&gt;=1000,(D55-E55)&lt;=-1000)),IF(ISBLANK(G55),'|'!B$56,""),""))</f>
        <v/>
      </c>
    </row>
    <row r="56" spans="1:8" x14ac:dyDescent="0.3">
      <c r="A56" s="151"/>
      <c r="B56" s="52" t="str">
        <f>Finanzplan!B57</f>
        <v>Stadt Wien (OHNE MA 13)</v>
      </c>
      <c r="C56" s="43"/>
      <c r="D56" s="43">
        <f>Finanzplan!D57</f>
        <v>0</v>
      </c>
      <c r="E56" s="43"/>
      <c r="F56" s="28" t="str">
        <f t="shared" si="2"/>
        <v>-</v>
      </c>
      <c r="G56" s="44"/>
      <c r="H56" s="45" t="str">
        <f>IF(ISBLANK(E56),"",IF(AND(OR(F56&gt;=10,F56&lt;=-10),OR((D56-E56)&gt;=1000,(D56-E56)&lt;=-1000)),IF(ISBLANK(G56),'|'!B$56,""),""))</f>
        <v/>
      </c>
    </row>
    <row r="57" spans="1:8" x14ac:dyDescent="0.3">
      <c r="A57" s="151"/>
      <c r="B57" s="52" t="str">
        <f>Finanzplan!B58</f>
        <v>Bezirk, bitte den jeweiligen Bezirk anführen</v>
      </c>
      <c r="C57" s="43"/>
      <c r="D57" s="43">
        <f>Finanzplan!D58</f>
        <v>0</v>
      </c>
      <c r="E57" s="43"/>
      <c r="F57" s="28" t="str">
        <f t="shared" si="2"/>
        <v>-</v>
      </c>
      <c r="G57" s="44"/>
      <c r="H57" s="45" t="str">
        <f>IF(ISBLANK(E57),"",IF(AND(OR(F57&gt;=10,F57&lt;=-10),OR((D57-E57)&gt;=1000,(D57-E57)&lt;=-1000)),IF(ISBLANK(G57),'|'!B$56,""),""))</f>
        <v/>
      </c>
    </row>
    <row r="58" spans="1:8" x14ac:dyDescent="0.3">
      <c r="A58" s="151"/>
      <c r="B58" s="52" t="str">
        <f>Finanzplan!B59</f>
        <v>Sonstige Förderungen (bitte einzeln auflisten)</v>
      </c>
      <c r="C58" s="43"/>
      <c r="D58" s="43">
        <f>Finanzplan!D59</f>
        <v>0</v>
      </c>
      <c r="E58" s="43"/>
      <c r="F58" s="28" t="str">
        <f t="shared" si="2"/>
        <v>-</v>
      </c>
      <c r="G58" s="44"/>
      <c r="H58" s="45" t="str">
        <f>IF(ISBLANK(E58),"",IF(AND(OR(F58&gt;=10,F58&lt;=-10),OR((D58-E58)&gt;=1000,(D58-E58)&lt;=-1000)),IF(ISBLANK(G58),'|'!B$56,""),""))</f>
        <v/>
      </c>
    </row>
    <row r="59" spans="1:8" x14ac:dyDescent="0.3">
      <c r="A59" s="151"/>
      <c r="B59" s="35">
        <f>Finanzplan!B60</f>
        <v>0</v>
      </c>
      <c r="C59" s="43"/>
      <c r="D59" s="43">
        <f>Finanzplan!D60</f>
        <v>0</v>
      </c>
      <c r="E59" s="43"/>
      <c r="F59" s="28" t="str">
        <f t="shared" si="2"/>
        <v>-</v>
      </c>
      <c r="G59" s="44"/>
      <c r="H59" s="45" t="str">
        <f>IF(ISBLANK(E59),"",IF(AND(OR(F59&gt;=10,F59&lt;=-10),OR((D59-E59)&gt;=1000,(D59-E59)&lt;=-1000)),IF(ISBLANK(G59),'|'!B$56,""),""))</f>
        <v/>
      </c>
    </row>
    <row r="60" spans="1:8" x14ac:dyDescent="0.3">
      <c r="A60" s="151"/>
      <c r="B60" s="35">
        <f>Finanzplan!B61</f>
        <v>0</v>
      </c>
      <c r="C60" s="43"/>
      <c r="D60" s="43">
        <f>Finanzplan!D61</f>
        <v>0</v>
      </c>
      <c r="E60" s="43"/>
      <c r="F60" s="28" t="str">
        <f t="shared" si="2"/>
        <v>-</v>
      </c>
      <c r="G60" s="44"/>
      <c r="H60" s="45" t="str">
        <f>IF(ISBLANK(E60),"",IF(AND(OR(F60&gt;=10,F60&lt;=-10),OR((D60-E60)&gt;=1000,(D60-E60)&lt;=-1000)),IF(ISBLANK(G60),'|'!B$56,""),""))</f>
        <v/>
      </c>
    </row>
    <row r="61" spans="1:8" x14ac:dyDescent="0.3">
      <c r="A61" s="151"/>
      <c r="B61" s="35">
        <f>Finanzplan!B62</f>
        <v>0</v>
      </c>
      <c r="C61" s="43"/>
      <c r="D61" s="43">
        <f>Finanzplan!D62</f>
        <v>0</v>
      </c>
      <c r="E61" s="43"/>
      <c r="F61" s="28" t="str">
        <f t="shared" si="2"/>
        <v>-</v>
      </c>
      <c r="G61" s="44"/>
      <c r="H61" s="45" t="str">
        <f>IF(ISBLANK(E61),"",IF(AND(OR(F61&gt;=10,F61&lt;=-10),OR((D61-E61)&gt;=1000,(D61-E61)&lt;=-1000)),IF(ISBLANK(G61),'|'!B$56,""),""))</f>
        <v/>
      </c>
    </row>
    <row r="62" spans="1:8" x14ac:dyDescent="0.3">
      <c r="A62" s="151"/>
      <c r="B62" s="35">
        <f>Finanzplan!B63</f>
        <v>0</v>
      </c>
      <c r="C62" s="43"/>
      <c r="D62" s="43">
        <f>Finanzplan!D63</f>
        <v>0</v>
      </c>
      <c r="E62" s="43"/>
      <c r="F62" s="28" t="str">
        <f t="shared" si="2"/>
        <v>-</v>
      </c>
      <c r="G62" s="44"/>
      <c r="H62" s="45" t="str">
        <f>IF(ISBLANK(E62),"",IF(AND(OR(F62&gt;=10,F62&lt;=-10),OR((D62-E62)&gt;=1000,(D62-E62)&lt;=-1000)),IF(ISBLANK(G62),'|'!B$56,""),""))</f>
        <v/>
      </c>
    </row>
    <row r="63" spans="1:8" x14ac:dyDescent="0.3">
      <c r="A63" s="151"/>
      <c r="B63" s="131" t="s">
        <v>117</v>
      </c>
      <c r="C63" s="43"/>
      <c r="D63" s="43">
        <f ca="1">financialPlanFundingOverallPlan</f>
        <v>0</v>
      </c>
      <c r="E63" s="43"/>
      <c r="F63" s="28" t="str">
        <f t="shared" ca="1" si="2"/>
        <v>-</v>
      </c>
      <c r="G63" s="44"/>
      <c r="H63" s="45" t="str">
        <f>IF(ISBLANK(E63),"",IF(AND(OR(F63&gt;=10,F63&lt;=-10),OR((D63-E63)&gt;=1000,(D63-E63)&lt;=-1000)),IF(ISBLANK(G63),'|'!B$56,""),""))</f>
        <v/>
      </c>
    </row>
    <row r="64" spans="1:8" x14ac:dyDescent="0.3">
      <c r="A64" s="151"/>
      <c r="B64" s="29" t="s">
        <v>8</v>
      </c>
      <c r="C64" s="30">
        <f ca="1">SUM(C54:OFFSET(C64,-1,0))</f>
        <v>0</v>
      </c>
      <c r="D64" s="30">
        <f ca="1">SUM(D54:OFFSET(D64,-1,0))</f>
        <v>0</v>
      </c>
      <c r="E64" s="30">
        <f ca="1">SUM(E54:OFFSET(E64,-1,0))</f>
        <v>0</v>
      </c>
      <c r="F64" s="28" t="str">
        <f t="shared" ca="1" si="2"/>
        <v>-</v>
      </c>
      <c r="G64" s="97"/>
      <c r="H64" s="45"/>
    </row>
    <row r="65" spans="2:8" x14ac:dyDescent="0.3">
      <c r="C65" s="47"/>
      <c r="D65" s="47"/>
      <c r="E65" s="47"/>
      <c r="F65" s="53"/>
      <c r="H65" s="45"/>
    </row>
    <row r="66" spans="2:8" x14ac:dyDescent="0.3">
      <c r="B66" s="40" t="s">
        <v>16</v>
      </c>
      <c r="C66" s="47"/>
      <c r="D66" s="47"/>
      <c r="E66" s="47"/>
      <c r="F66" s="53"/>
      <c r="H66" s="45"/>
    </row>
    <row r="67" spans="2:8" x14ac:dyDescent="0.3">
      <c r="B67" s="29" t="s">
        <v>8</v>
      </c>
      <c r="C67" s="30">
        <f ca="1">C51+C64</f>
        <v>0</v>
      </c>
      <c r="D67" s="30">
        <f ca="1">D51+D64</f>
        <v>0</v>
      </c>
      <c r="E67" s="30">
        <f ca="1">E51+E64</f>
        <v>0</v>
      </c>
      <c r="F67" s="28" t="str">
        <f ca="1">IF(OR(D69=0,E69=0),"-",E69/D69*100-100)</f>
        <v>-</v>
      </c>
      <c r="G67" s="46"/>
      <c r="H67" s="45"/>
    </row>
    <row r="68" spans="2:8" x14ac:dyDescent="0.3">
      <c r="C68" s="47"/>
      <c r="D68" s="47"/>
      <c r="E68" s="47"/>
      <c r="F68" s="130"/>
      <c r="H68" s="45"/>
    </row>
    <row r="69" spans="2:8" x14ac:dyDescent="0.3">
      <c r="B69" s="69" t="s">
        <v>35</v>
      </c>
      <c r="C69" s="36">
        <f ca="1">C67-C37</f>
        <v>0</v>
      </c>
      <c r="D69" s="36">
        <f ca="1">D67-D37</f>
        <v>0</v>
      </c>
      <c r="E69" s="36">
        <f ca="1">E67-E37</f>
        <v>0</v>
      </c>
      <c r="F69" s="37" t="str">
        <f ca="1">IF(OR(D69=0,E69=0),"-",E69/D69*100-100)</f>
        <v>-</v>
      </c>
      <c r="G69" s="46"/>
      <c r="H69" s="45"/>
    </row>
    <row r="87" spans="4:8" hidden="1" x14ac:dyDescent="0.3">
      <c r="D87" s="39" t="s">
        <v>28</v>
      </c>
      <c r="H87" s="39" t="s">
        <v>39</v>
      </c>
    </row>
    <row r="88" spans="4:8" hidden="1" x14ac:dyDescent="0.3">
      <c r="D88" s="39" t="s">
        <v>29</v>
      </c>
    </row>
  </sheetData>
  <mergeCells count="11">
    <mergeCell ref="A54:A64"/>
    <mergeCell ref="A1:B1"/>
    <mergeCell ref="C1:G1"/>
    <mergeCell ref="A2:B2"/>
    <mergeCell ref="C2:G2"/>
    <mergeCell ref="A4:B4"/>
    <mergeCell ref="C4:G4"/>
    <mergeCell ref="A8:A31"/>
    <mergeCell ref="A41:A51"/>
    <mergeCell ref="A3:B3"/>
    <mergeCell ref="C3:G3"/>
  </mergeCells>
  <pageMargins left="0.31496062992125984" right="0.31496062992125984" top="0.59055118110236227" bottom="0.59055118110236227" header="0.31496062992125984" footer="0.31496062992125984"/>
  <pageSetup paperSize="9" scale="91" fitToHeight="0" orientation="landscape" r:id="rId1"/>
  <headerFooter>
    <oddHeader>&amp;L&amp;A / &amp;D</oddHeader>
    <oddFooter>&amp;R&amp;P</oddFooter>
  </headerFooter>
  <rowBreaks count="1" manualBreakCount="1">
    <brk id="3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8" tint="0.39997558519241921"/>
    <pageSetUpPr fitToPage="1"/>
  </sheetPr>
  <dimension ref="A1:J22"/>
  <sheetViews>
    <sheetView zoomScale="90" zoomScaleNormal="90" workbookViewId="0"/>
  </sheetViews>
  <sheetFormatPr baseColWidth="10" defaultColWidth="11.453125" defaultRowHeight="14" x14ac:dyDescent="0.3"/>
  <cols>
    <col min="1" max="1" width="17" style="39" customWidth="1"/>
    <col min="2" max="2" width="37.26953125" style="39" customWidth="1"/>
    <col min="3" max="3" width="60" style="39" customWidth="1"/>
    <col min="4" max="4" width="9" style="39" customWidth="1"/>
    <col min="5" max="5" width="21.54296875" style="39" customWidth="1"/>
    <col min="6" max="6" width="26.54296875" style="39" customWidth="1"/>
    <col min="7" max="7" width="21.453125" style="39" bestFit="1" customWidth="1"/>
    <col min="8" max="8" width="11.453125" style="39"/>
    <col min="9" max="9" width="15.7265625" style="39" customWidth="1"/>
    <col min="10" max="10" width="13.7265625" style="39" bestFit="1" customWidth="1"/>
    <col min="11" max="16384" width="11.453125" style="39"/>
  </cols>
  <sheetData>
    <row r="1" spans="1:10" ht="14.5" thickBot="1" x14ac:dyDescent="0.35">
      <c r="A1" s="63"/>
      <c r="B1" s="63"/>
      <c r="C1" s="63"/>
      <c r="D1" s="40"/>
      <c r="E1" s="40"/>
      <c r="F1" s="64"/>
      <c r="G1" s="62"/>
      <c r="I1" s="61"/>
      <c r="J1" s="62"/>
    </row>
    <row r="2" spans="1:10" ht="14.5" thickBot="1" x14ac:dyDescent="0.35">
      <c r="B2" s="2"/>
      <c r="C2" s="2"/>
      <c r="D2" s="2"/>
      <c r="E2" s="2"/>
      <c r="F2" s="2"/>
      <c r="G2" s="172" t="str">
        <f>Finanzbericht!$C$4 &amp; " (Plan)"</f>
        <v>2025 (Plan)</v>
      </c>
      <c r="H2" s="173"/>
      <c r="I2" s="168" t="str">
        <f>"Vergleich Plan/Ist " &amp;Finanzbericht!$C$4</f>
        <v>Vergleich Plan/Ist 2025</v>
      </c>
      <c r="J2" s="169"/>
    </row>
    <row r="3" spans="1:10" ht="43.5" customHeight="1" thickBot="1" x14ac:dyDescent="0.35">
      <c r="B3" s="65" t="s">
        <v>4</v>
      </c>
      <c r="C3" s="66" t="s">
        <v>49</v>
      </c>
      <c r="D3" s="55" t="str">
        <f>"W-ST " &amp;Finanzbericht!$C$4&amp; " (Ist)"</f>
        <v>W-ST 2025 (Ist)</v>
      </c>
      <c r="E3" s="56" t="s">
        <v>38</v>
      </c>
      <c r="F3" s="55" t="str">
        <f>"Lohnkosten inkl. LNK " &amp;Finanzbericht!$C$4&amp; " (Ist)"</f>
        <v>Lohnkosten inkl. LNK 2025 (Ist)</v>
      </c>
      <c r="G3" s="70" t="str">
        <f>"Lohnkosten inkl. LNK " &amp;Finanzbericht!$C$4&amp; " (Plan)"</f>
        <v>Lohnkosten inkl. LNK 2025 (Plan)</v>
      </c>
      <c r="H3" s="58" t="str">
        <f>"W-ST " &amp; Finanzbericht!$C$4 &amp; " (Plan)"</f>
        <v>W-ST 2025 (Plan)</v>
      </c>
      <c r="I3" s="59" t="s">
        <v>26</v>
      </c>
      <c r="J3" s="67" t="s">
        <v>24</v>
      </c>
    </row>
    <row r="4" spans="1:10" ht="15" customHeight="1" x14ac:dyDescent="0.3">
      <c r="A4" s="162" t="s">
        <v>86</v>
      </c>
      <c r="B4" s="98"/>
      <c r="C4" s="99"/>
      <c r="D4" s="100"/>
      <c r="E4" s="100"/>
      <c r="F4" s="101"/>
      <c r="G4" s="102"/>
      <c r="H4" s="100"/>
      <c r="I4" s="104">
        <f>F4-G4</f>
        <v>0</v>
      </c>
      <c r="J4" s="170"/>
    </row>
    <row r="5" spans="1:10" x14ac:dyDescent="0.3">
      <c r="A5" s="163"/>
      <c r="B5" s="105"/>
      <c r="C5" s="106"/>
      <c r="D5" s="107"/>
      <c r="E5" s="107"/>
      <c r="F5" s="108"/>
      <c r="G5" s="109"/>
      <c r="H5" s="107"/>
      <c r="I5" s="104">
        <f t="shared" ref="I5:I20" si="0">F5-G5</f>
        <v>0</v>
      </c>
      <c r="J5" s="171"/>
    </row>
    <row r="6" spans="1:10" x14ac:dyDescent="0.3">
      <c r="A6" s="163"/>
      <c r="B6" s="105"/>
      <c r="C6" s="106"/>
      <c r="D6" s="107"/>
      <c r="E6" s="107"/>
      <c r="F6" s="108"/>
      <c r="G6" s="109"/>
      <c r="H6" s="125"/>
      <c r="I6" s="104">
        <f t="shared" si="0"/>
        <v>0</v>
      </c>
      <c r="J6" s="171"/>
    </row>
    <row r="7" spans="1:10" x14ac:dyDescent="0.3">
      <c r="A7" s="163"/>
      <c r="B7" s="105"/>
      <c r="C7" s="106"/>
      <c r="D7" s="107"/>
      <c r="E7" s="107"/>
      <c r="F7" s="108"/>
      <c r="G7" s="109"/>
      <c r="H7" s="110"/>
      <c r="I7" s="104">
        <f t="shared" si="0"/>
        <v>0</v>
      </c>
      <c r="J7" s="171"/>
    </row>
    <row r="8" spans="1:10" x14ac:dyDescent="0.3">
      <c r="A8" s="163"/>
      <c r="B8" s="105"/>
      <c r="C8" s="106"/>
      <c r="D8" s="107"/>
      <c r="E8" s="107"/>
      <c r="F8" s="108"/>
      <c r="G8" s="109"/>
      <c r="H8" s="110"/>
      <c r="I8" s="104">
        <f t="shared" si="0"/>
        <v>0</v>
      </c>
      <c r="J8" s="171"/>
    </row>
    <row r="9" spans="1:10" x14ac:dyDescent="0.3">
      <c r="A9" s="163"/>
      <c r="B9" s="105"/>
      <c r="C9" s="106"/>
      <c r="D9" s="107"/>
      <c r="E9" s="107"/>
      <c r="F9" s="108"/>
      <c r="G9" s="109"/>
      <c r="H9" s="110"/>
      <c r="I9" s="104">
        <f t="shared" si="0"/>
        <v>0</v>
      </c>
      <c r="J9" s="171"/>
    </row>
    <row r="10" spans="1:10" x14ac:dyDescent="0.3">
      <c r="A10" s="163"/>
      <c r="B10" s="105"/>
      <c r="C10" s="106"/>
      <c r="D10" s="107"/>
      <c r="E10" s="107"/>
      <c r="F10" s="108"/>
      <c r="G10" s="109"/>
      <c r="H10" s="110"/>
      <c r="I10" s="104">
        <f t="shared" si="0"/>
        <v>0</v>
      </c>
      <c r="J10" s="171"/>
    </row>
    <row r="11" spans="1:10" x14ac:dyDescent="0.3">
      <c r="A11" s="163"/>
      <c r="B11" s="105"/>
      <c r="C11" s="106"/>
      <c r="D11" s="107"/>
      <c r="E11" s="107"/>
      <c r="F11" s="108"/>
      <c r="G11" s="111"/>
      <c r="H11" s="112"/>
      <c r="I11" s="104">
        <f t="shared" si="0"/>
        <v>0</v>
      </c>
      <c r="J11" s="171"/>
    </row>
    <row r="12" spans="1:10" x14ac:dyDescent="0.3">
      <c r="A12" s="163"/>
      <c r="B12" s="126"/>
      <c r="C12" s="127"/>
      <c r="D12" s="128"/>
      <c r="E12" s="128"/>
      <c r="F12" s="129"/>
      <c r="G12" s="111"/>
      <c r="H12" s="112"/>
      <c r="I12" s="104">
        <f t="shared" si="0"/>
        <v>0</v>
      </c>
      <c r="J12" s="171"/>
    </row>
    <row r="13" spans="1:10" x14ac:dyDescent="0.3">
      <c r="A13" s="163"/>
      <c r="B13" s="126"/>
      <c r="C13" s="127"/>
      <c r="D13" s="128"/>
      <c r="E13" s="128"/>
      <c r="F13" s="129"/>
      <c r="G13" s="111"/>
      <c r="H13" s="112"/>
      <c r="I13" s="104">
        <f t="shared" si="0"/>
        <v>0</v>
      </c>
      <c r="J13" s="171"/>
    </row>
    <row r="14" spans="1:10" x14ac:dyDescent="0.3">
      <c r="A14" s="163"/>
      <c r="B14" s="126"/>
      <c r="C14" s="127"/>
      <c r="D14" s="128"/>
      <c r="E14" s="128"/>
      <c r="F14" s="129"/>
      <c r="G14" s="111"/>
      <c r="H14" s="112"/>
      <c r="I14" s="104">
        <f t="shared" si="0"/>
        <v>0</v>
      </c>
      <c r="J14" s="171"/>
    </row>
    <row r="15" spans="1:10" x14ac:dyDescent="0.3">
      <c r="A15" s="163"/>
      <c r="B15" s="126"/>
      <c r="C15" s="127"/>
      <c r="D15" s="128"/>
      <c r="E15" s="128"/>
      <c r="F15" s="129"/>
      <c r="G15" s="111"/>
      <c r="H15" s="112"/>
      <c r="I15" s="104">
        <f t="shared" si="0"/>
        <v>0</v>
      </c>
      <c r="J15" s="171"/>
    </row>
    <row r="16" spans="1:10" x14ac:dyDescent="0.3">
      <c r="A16" s="163"/>
      <c r="B16" s="126"/>
      <c r="C16" s="127"/>
      <c r="D16" s="128"/>
      <c r="E16" s="128"/>
      <c r="F16" s="129"/>
      <c r="G16" s="111"/>
      <c r="H16" s="112"/>
      <c r="I16" s="104">
        <f t="shared" si="0"/>
        <v>0</v>
      </c>
      <c r="J16" s="171"/>
    </row>
    <row r="17" spans="1:10" x14ac:dyDescent="0.3">
      <c r="A17" s="163"/>
      <c r="B17" s="126"/>
      <c r="C17" s="127"/>
      <c r="D17" s="128"/>
      <c r="E17" s="128"/>
      <c r="F17" s="129"/>
      <c r="G17" s="111"/>
      <c r="H17" s="112"/>
      <c r="I17" s="104">
        <f t="shared" si="0"/>
        <v>0</v>
      </c>
      <c r="J17" s="171"/>
    </row>
    <row r="18" spans="1:10" x14ac:dyDescent="0.3">
      <c r="A18" s="163"/>
      <c r="B18" s="126"/>
      <c r="C18" s="127"/>
      <c r="D18" s="128"/>
      <c r="E18" s="128"/>
      <c r="F18" s="129"/>
      <c r="G18" s="111"/>
      <c r="H18" s="112"/>
      <c r="I18" s="104">
        <f t="shared" si="0"/>
        <v>0</v>
      </c>
      <c r="J18" s="171"/>
    </row>
    <row r="19" spans="1:10" x14ac:dyDescent="0.3">
      <c r="A19" s="163"/>
      <c r="B19" s="126"/>
      <c r="C19" s="127"/>
      <c r="D19" s="128"/>
      <c r="E19" s="128"/>
      <c r="F19" s="129"/>
      <c r="G19" s="111"/>
      <c r="H19" s="112"/>
      <c r="I19" s="104">
        <f t="shared" si="0"/>
        <v>0</v>
      </c>
      <c r="J19" s="171"/>
    </row>
    <row r="20" spans="1:10" ht="14.5" thickBot="1" x14ac:dyDescent="0.35">
      <c r="A20" s="164"/>
      <c r="B20" s="113"/>
      <c r="C20" s="114"/>
      <c r="D20" s="115"/>
      <c r="E20" s="115"/>
      <c r="F20" s="116"/>
      <c r="G20" s="117"/>
      <c r="H20" s="118"/>
      <c r="I20" s="104">
        <f t="shared" si="0"/>
        <v>0</v>
      </c>
      <c r="J20" s="171"/>
    </row>
    <row r="21" spans="1:10" ht="14.5" thickBot="1" x14ac:dyDescent="0.35">
      <c r="A21" s="165" t="s">
        <v>48</v>
      </c>
      <c r="B21" s="166"/>
      <c r="C21" s="166"/>
      <c r="D21" s="119">
        <f>SUM(D4:D20)</f>
        <v>0</v>
      </c>
      <c r="E21" s="119"/>
      <c r="F21" s="74">
        <f>SUM(F4:F20)</f>
        <v>0</v>
      </c>
      <c r="G21" s="120">
        <f>SUM(G4:G20)</f>
        <v>0</v>
      </c>
      <c r="H21" s="121">
        <f>SUM(H4:H20)</f>
        <v>0</v>
      </c>
      <c r="I21" s="122">
        <f>F21-G21</f>
        <v>0</v>
      </c>
      <c r="J21" s="68" t="str">
        <f>IF(OR(G21=0,F21=0),"-",F21/G21*100-100)</f>
        <v>-</v>
      </c>
    </row>
    <row r="22" spans="1:10" x14ac:dyDescent="0.3">
      <c r="A22" s="146"/>
      <c r="B22" s="146"/>
      <c r="C22" s="146"/>
      <c r="D22" s="146"/>
      <c r="E22" s="146"/>
      <c r="G22" s="167"/>
      <c r="H22" s="167"/>
      <c r="I22" s="2"/>
      <c r="J22" s="2"/>
    </row>
  </sheetData>
  <sheetProtection algorithmName="SHA-512" hashValue="31n5li6lNtK6lNyFe2nO4sZVTzzs5Y5BK5TI2xh7IRWd4mKw3TpMzrjuJTtZyJYz7kAxy0lX4ZkvAPWQXGOYzA==" saltValue="gymLGO+A+ZVzkU3zCwzxJw==" spinCount="100000" sheet="1" objects="1" scenarios="1"/>
  <mergeCells count="7">
    <mergeCell ref="I2:J2"/>
    <mergeCell ref="G2:H2"/>
    <mergeCell ref="J4:J20"/>
    <mergeCell ref="A21:C21"/>
    <mergeCell ref="A22:E22"/>
    <mergeCell ref="G22:H22"/>
    <mergeCell ref="A4:A20"/>
  </mergeCells>
  <printOptions horizontalCentered="1"/>
  <pageMargins left="0.19685039370078741" right="0.19685039370078741" top="0.78740157480314965" bottom="0.78740157480314965" header="0.31496062992125984" footer="0.31496062992125984"/>
  <pageSetup paperSize="8" scale="63" orientation="landscape" r:id="rId1"/>
  <headerFooter>
    <oddHeader>&amp;L&amp;A / &amp;D</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8" tint="0.39997558519241921"/>
  </sheetPr>
  <dimension ref="A1:H39"/>
  <sheetViews>
    <sheetView workbookViewId="0">
      <selection activeCell="A6" sqref="A6"/>
    </sheetView>
  </sheetViews>
  <sheetFormatPr baseColWidth="10" defaultColWidth="11.453125" defaultRowHeight="14" x14ac:dyDescent="0.3"/>
  <cols>
    <col min="1" max="1" width="9.7265625" style="2" customWidth="1"/>
    <col min="2" max="2" width="11.453125" style="2" customWidth="1"/>
    <col min="3" max="3" width="11.7265625" style="2" customWidth="1"/>
    <col min="4" max="4" width="30.7265625" style="2" customWidth="1"/>
    <col min="5" max="5" width="57.453125" style="2" customWidth="1"/>
    <col min="6" max="6" width="33.26953125" style="2" customWidth="1"/>
    <col min="7" max="7" width="15.7265625" style="2" customWidth="1"/>
    <col min="8" max="16384" width="11.453125" style="2"/>
  </cols>
  <sheetData>
    <row r="1" spans="1:8" ht="26.25" customHeight="1" x14ac:dyDescent="0.45">
      <c r="A1" s="183" t="s">
        <v>95</v>
      </c>
      <c r="B1" s="183"/>
      <c r="C1" s="183"/>
      <c r="D1" s="183"/>
      <c r="E1" s="183"/>
      <c r="F1" s="183"/>
      <c r="G1" s="183"/>
    </row>
    <row r="2" spans="1:8" ht="26.25" customHeight="1" x14ac:dyDescent="0.45">
      <c r="A2" s="183" t="s">
        <v>96</v>
      </c>
      <c r="B2" s="183"/>
      <c r="C2" s="183"/>
      <c r="D2" s="183"/>
      <c r="E2" s="183"/>
      <c r="F2" s="183"/>
      <c r="G2" s="183"/>
    </row>
    <row r="3" spans="1:8" ht="14.5" thickBot="1" x14ac:dyDescent="0.35">
      <c r="A3" s="184"/>
      <c r="B3" s="184"/>
      <c r="C3" s="184"/>
      <c r="D3" s="184"/>
      <c r="E3" s="184"/>
      <c r="F3" s="184"/>
      <c r="G3" s="184"/>
    </row>
    <row r="4" spans="1:8" ht="15" customHeight="1" x14ac:dyDescent="0.3">
      <c r="A4" s="185" t="s">
        <v>97</v>
      </c>
      <c r="B4" s="185" t="s">
        <v>98</v>
      </c>
      <c r="C4" s="187" t="s">
        <v>99</v>
      </c>
      <c r="D4" s="185" t="s">
        <v>100</v>
      </c>
      <c r="E4" s="189" t="s">
        <v>101</v>
      </c>
      <c r="F4" s="189" t="s">
        <v>118</v>
      </c>
      <c r="G4" s="189" t="s">
        <v>102</v>
      </c>
    </row>
    <row r="5" spans="1:8" ht="14.5" thickBot="1" x14ac:dyDescent="0.35">
      <c r="A5" s="186"/>
      <c r="B5" s="186"/>
      <c r="C5" s="188"/>
      <c r="D5" s="186"/>
      <c r="E5" s="190"/>
      <c r="F5" s="190"/>
      <c r="G5" s="190"/>
    </row>
    <row r="6" spans="1:8" x14ac:dyDescent="0.3">
      <c r="A6" s="87"/>
      <c r="B6" s="88"/>
      <c r="C6" s="88"/>
      <c r="D6" s="89"/>
      <c r="E6" s="87"/>
      <c r="F6" s="87"/>
      <c r="G6" s="87"/>
      <c r="H6" s="45" t="str">
        <f>IF(AND(SUMPRODUCT(--(A6:G6&lt;&gt;""))&gt;0,SUMPRODUCT(--(A6:G6&lt;&gt;""))&lt;7),'|'!B$61,"")</f>
        <v/>
      </c>
    </row>
    <row r="7" spans="1:8" x14ac:dyDescent="0.3">
      <c r="A7" s="90"/>
      <c r="B7" s="91"/>
      <c r="C7" s="91"/>
      <c r="D7" s="92"/>
      <c r="E7" s="90"/>
      <c r="F7" s="90"/>
      <c r="G7" s="90"/>
      <c r="H7" s="45" t="str">
        <f>IF(AND(SUMPRODUCT(--(A7:G7&lt;&gt;""))&gt;0,SUMPRODUCT(--(A7:G7&lt;&gt;""))&lt;7),'|'!B$61,"")</f>
        <v/>
      </c>
    </row>
    <row r="8" spans="1:8" x14ac:dyDescent="0.3">
      <c r="A8" s="90"/>
      <c r="B8" s="91"/>
      <c r="C8" s="91"/>
      <c r="D8" s="92"/>
      <c r="E8" s="90"/>
      <c r="F8" s="90"/>
      <c r="G8" s="90"/>
      <c r="H8" s="45" t="str">
        <f>IF(AND(SUMPRODUCT(--(A8:G8&lt;&gt;""))&gt;0,SUMPRODUCT(--(A8:G8&lt;&gt;""))&lt;7),'|'!B$61,"")</f>
        <v/>
      </c>
    </row>
    <row r="9" spans="1:8" x14ac:dyDescent="0.3">
      <c r="A9" s="90"/>
      <c r="B9" s="91"/>
      <c r="C9" s="91"/>
      <c r="D9" s="92"/>
      <c r="E9" s="90"/>
      <c r="F9" s="90"/>
      <c r="G9" s="90"/>
      <c r="H9" s="45" t="str">
        <f>IF(AND(SUMPRODUCT(--(A9:G9&lt;&gt;""))&gt;0,SUMPRODUCT(--(A9:G9&lt;&gt;""))&lt;7),'|'!B$61,"")</f>
        <v/>
      </c>
    </row>
    <row r="10" spans="1:8" x14ac:dyDescent="0.3">
      <c r="A10" s="90"/>
      <c r="B10" s="91"/>
      <c r="C10" s="91"/>
      <c r="D10" s="92"/>
      <c r="E10" s="90"/>
      <c r="F10" s="90"/>
      <c r="G10" s="90"/>
      <c r="H10" s="45" t="str">
        <f>IF(AND(SUMPRODUCT(--(A10:G10&lt;&gt;""))&gt;0,SUMPRODUCT(--(A10:G10&lt;&gt;""))&lt;7),'|'!B$61,"")</f>
        <v/>
      </c>
    </row>
    <row r="11" spans="1:8" x14ac:dyDescent="0.3">
      <c r="A11" s="90"/>
      <c r="B11" s="91"/>
      <c r="C11" s="91"/>
      <c r="D11" s="92"/>
      <c r="E11" s="90"/>
      <c r="F11" s="90"/>
      <c r="G11" s="90"/>
      <c r="H11" s="45" t="str">
        <f>IF(AND(SUMPRODUCT(--(A11:G11&lt;&gt;""))&gt;0,SUMPRODUCT(--(A11:G11&lt;&gt;""))&lt;7),'|'!B$61,"")</f>
        <v/>
      </c>
    </row>
    <row r="12" spans="1:8" x14ac:dyDescent="0.3">
      <c r="A12" s="90"/>
      <c r="B12" s="91"/>
      <c r="C12" s="91"/>
      <c r="D12" s="92"/>
      <c r="E12" s="90"/>
      <c r="F12" s="90"/>
      <c r="G12" s="90"/>
      <c r="H12" s="45" t="str">
        <f>IF(AND(SUMPRODUCT(--(A12:G12&lt;&gt;""))&gt;0,SUMPRODUCT(--(A12:G12&lt;&gt;""))&lt;7),'|'!B$61,"")</f>
        <v/>
      </c>
    </row>
    <row r="13" spans="1:8" x14ac:dyDescent="0.3">
      <c r="A13" s="90"/>
      <c r="B13" s="91"/>
      <c r="C13" s="91"/>
      <c r="D13" s="92"/>
      <c r="E13" s="90"/>
      <c r="F13" s="90"/>
      <c r="G13" s="90"/>
      <c r="H13" s="45" t="str">
        <f>IF(AND(SUMPRODUCT(--(A13:G13&lt;&gt;""))&gt;0,SUMPRODUCT(--(A13:G13&lt;&gt;""))&lt;7),'|'!B$61,"")</f>
        <v/>
      </c>
    </row>
    <row r="14" spans="1:8" x14ac:dyDescent="0.3">
      <c r="A14" s="90"/>
      <c r="B14" s="91"/>
      <c r="C14" s="91"/>
      <c r="D14" s="92"/>
      <c r="E14" s="90"/>
      <c r="F14" s="90"/>
      <c r="G14" s="90"/>
      <c r="H14" s="45" t="str">
        <f>IF(AND(SUMPRODUCT(--(A14:G14&lt;&gt;""))&gt;0,SUMPRODUCT(--(A14:G14&lt;&gt;""))&lt;7),'|'!B$61,"")</f>
        <v/>
      </c>
    </row>
    <row r="15" spans="1:8" x14ac:dyDescent="0.3">
      <c r="A15" s="90"/>
      <c r="B15" s="91"/>
      <c r="C15" s="91"/>
      <c r="D15" s="92"/>
      <c r="E15" s="90"/>
      <c r="F15" s="90"/>
      <c r="G15" s="90"/>
      <c r="H15" s="45" t="str">
        <f>IF(AND(SUMPRODUCT(--(A15:G15&lt;&gt;""))&gt;0,SUMPRODUCT(--(A15:G15&lt;&gt;""))&lt;7),'|'!B$61,"")</f>
        <v/>
      </c>
    </row>
    <row r="16" spans="1:8" x14ac:dyDescent="0.3">
      <c r="A16" s="90"/>
      <c r="B16" s="91"/>
      <c r="C16" s="91"/>
      <c r="D16" s="92"/>
      <c r="E16" s="90"/>
      <c r="F16" s="90"/>
      <c r="G16" s="90"/>
      <c r="H16" s="45" t="str">
        <f>IF(AND(SUMPRODUCT(--(A16:G16&lt;&gt;""))&gt;0,SUMPRODUCT(--(A16:G16&lt;&gt;""))&lt;7),'|'!B$61,"")</f>
        <v/>
      </c>
    </row>
    <row r="17" spans="1:8" x14ac:dyDescent="0.3">
      <c r="A17" s="90"/>
      <c r="B17" s="91"/>
      <c r="C17" s="91"/>
      <c r="D17" s="92"/>
      <c r="E17" s="90"/>
      <c r="F17" s="90"/>
      <c r="G17" s="90"/>
      <c r="H17" s="45" t="str">
        <f>IF(AND(SUMPRODUCT(--(A17:G17&lt;&gt;""))&gt;0,SUMPRODUCT(--(A17:G17&lt;&gt;""))&lt;7),'|'!B$61,"")</f>
        <v/>
      </c>
    </row>
    <row r="18" spans="1:8" x14ac:dyDescent="0.3">
      <c r="A18" s="90"/>
      <c r="B18" s="91"/>
      <c r="C18" s="91"/>
      <c r="D18" s="92"/>
      <c r="E18" s="90"/>
      <c r="F18" s="90"/>
      <c r="G18" s="90"/>
      <c r="H18" s="45" t="str">
        <f>IF(AND(SUMPRODUCT(--(A18:G18&lt;&gt;""))&gt;0,SUMPRODUCT(--(A18:G18&lt;&gt;""))&lt;7),'|'!B$61,"")</f>
        <v/>
      </c>
    </row>
    <row r="19" spans="1:8" x14ac:dyDescent="0.3">
      <c r="A19" s="90"/>
      <c r="B19" s="91"/>
      <c r="C19" s="91"/>
      <c r="D19" s="92"/>
      <c r="E19" s="90"/>
      <c r="F19" s="90"/>
      <c r="G19" s="90"/>
      <c r="H19" s="45" t="str">
        <f>IF(AND(SUMPRODUCT(--(A19:G19&lt;&gt;""))&gt;0,SUMPRODUCT(--(A19:G19&lt;&gt;""))&lt;7),'|'!B$61,"")</f>
        <v/>
      </c>
    </row>
    <row r="20" spans="1:8" x14ac:dyDescent="0.3">
      <c r="A20" s="90"/>
      <c r="B20" s="91"/>
      <c r="C20" s="91"/>
      <c r="D20" s="92"/>
      <c r="E20" s="90"/>
      <c r="F20" s="90"/>
      <c r="G20" s="90"/>
      <c r="H20" s="45" t="str">
        <f>IF(AND(SUMPRODUCT(--(A20:G20&lt;&gt;""))&gt;0,SUMPRODUCT(--(A20:G20&lt;&gt;""))&lt;7),'|'!B$61,"")</f>
        <v/>
      </c>
    </row>
    <row r="21" spans="1:8" x14ac:dyDescent="0.3">
      <c r="A21" s="90"/>
      <c r="B21" s="91"/>
      <c r="C21" s="91"/>
      <c r="D21" s="92"/>
      <c r="E21" s="90"/>
      <c r="F21" s="90"/>
      <c r="G21" s="90"/>
      <c r="H21" s="45" t="str">
        <f>IF(AND(SUMPRODUCT(--(A21:G21&lt;&gt;""))&gt;0,SUMPRODUCT(--(A21:G21&lt;&gt;""))&lt;7),'|'!B$61,"")</f>
        <v/>
      </c>
    </row>
    <row r="22" spans="1:8" x14ac:dyDescent="0.3">
      <c r="A22" s="90"/>
      <c r="B22" s="91"/>
      <c r="C22" s="91"/>
      <c r="D22" s="92"/>
      <c r="E22" s="90"/>
      <c r="F22" s="90"/>
      <c r="G22" s="90"/>
      <c r="H22" s="45" t="str">
        <f>IF(AND(SUMPRODUCT(--(A22:G22&lt;&gt;""))&gt;0,SUMPRODUCT(--(A22:G22&lt;&gt;""))&lt;7),'|'!B$61,"")</f>
        <v/>
      </c>
    </row>
    <row r="23" spans="1:8" x14ac:dyDescent="0.3">
      <c r="A23" s="90"/>
      <c r="B23" s="91"/>
      <c r="C23" s="91"/>
      <c r="D23" s="92"/>
      <c r="E23" s="90"/>
      <c r="F23" s="90"/>
      <c r="G23" s="90"/>
      <c r="H23" s="45" t="str">
        <f>IF(AND(SUMPRODUCT(--(A23:G23&lt;&gt;""))&gt;0,SUMPRODUCT(--(A23:G23&lt;&gt;""))&lt;7),'|'!B$61,"")</f>
        <v/>
      </c>
    </row>
    <row r="24" spans="1:8" x14ac:dyDescent="0.3">
      <c r="A24" s="90"/>
      <c r="B24" s="91"/>
      <c r="C24" s="91"/>
      <c r="D24" s="92"/>
      <c r="E24" s="90"/>
      <c r="F24" s="90"/>
      <c r="G24" s="90"/>
      <c r="H24" s="45" t="str">
        <f>IF(AND(SUMPRODUCT(--(A24:G24&lt;&gt;""))&gt;0,SUMPRODUCT(--(A24:G24&lt;&gt;""))&lt;7),'|'!B$61,"")</f>
        <v/>
      </c>
    </row>
    <row r="25" spans="1:8" x14ac:dyDescent="0.3">
      <c r="A25" s="90"/>
      <c r="B25" s="91"/>
      <c r="C25" s="91"/>
      <c r="D25" s="92"/>
      <c r="E25" s="90"/>
      <c r="F25" s="90"/>
      <c r="G25" s="90"/>
      <c r="H25" s="45" t="str">
        <f>IF(AND(SUMPRODUCT(--(A25:G25&lt;&gt;""))&gt;0,SUMPRODUCT(--(A25:G25&lt;&gt;""))&lt;7),'|'!B$61,"")</f>
        <v/>
      </c>
    </row>
    <row r="26" spans="1:8" x14ac:dyDescent="0.3">
      <c r="A26" s="90"/>
      <c r="B26" s="91"/>
      <c r="C26" s="91"/>
      <c r="D26" s="92"/>
      <c r="E26" s="90"/>
      <c r="F26" s="90"/>
      <c r="G26" s="90"/>
      <c r="H26" s="45" t="str">
        <f>IF(AND(SUMPRODUCT(--(A26:G26&lt;&gt;""))&gt;0,SUMPRODUCT(--(A26:G26&lt;&gt;""))&lt;7),'|'!B$61,"")</f>
        <v/>
      </c>
    </row>
    <row r="27" spans="1:8" x14ac:dyDescent="0.3">
      <c r="A27" s="90"/>
      <c r="B27" s="91"/>
      <c r="C27" s="91"/>
      <c r="D27" s="92"/>
      <c r="E27" s="90"/>
      <c r="F27" s="90"/>
      <c r="G27" s="90"/>
      <c r="H27" s="45" t="str">
        <f>IF(AND(SUMPRODUCT(--(A27:G27&lt;&gt;""))&gt;0,SUMPRODUCT(--(A27:G27&lt;&gt;""))&lt;7),'|'!B$61,"")</f>
        <v/>
      </c>
    </row>
    <row r="28" spans="1:8" x14ac:dyDescent="0.3">
      <c r="A28" s="90"/>
      <c r="B28" s="91"/>
      <c r="C28" s="91"/>
      <c r="D28" s="92"/>
      <c r="E28" s="90"/>
      <c r="F28" s="90"/>
      <c r="G28" s="90"/>
      <c r="H28" s="45" t="str">
        <f>IF(AND(SUMPRODUCT(--(A28:G28&lt;&gt;""))&gt;0,SUMPRODUCT(--(A28:G28&lt;&gt;""))&lt;7),'|'!B$61,"")</f>
        <v/>
      </c>
    </row>
    <row r="29" spans="1:8" x14ac:dyDescent="0.3">
      <c r="A29" s="90"/>
      <c r="B29" s="91"/>
      <c r="C29" s="91"/>
      <c r="D29" s="92"/>
      <c r="E29" s="90"/>
      <c r="F29" s="90"/>
      <c r="G29" s="90"/>
      <c r="H29" s="45" t="str">
        <f>IF(AND(SUMPRODUCT(--(A29:G29&lt;&gt;""))&gt;0,SUMPRODUCT(--(A29:G29&lt;&gt;""))&lt;7),'|'!B$61,"")</f>
        <v/>
      </c>
    </row>
    <row r="30" spans="1:8" x14ac:dyDescent="0.3">
      <c r="A30" s="90"/>
      <c r="B30" s="91"/>
      <c r="C30" s="91"/>
      <c r="D30" s="92"/>
      <c r="E30" s="90"/>
      <c r="F30" s="90"/>
      <c r="G30" s="90"/>
      <c r="H30" s="45" t="str">
        <f>IF(AND(SUMPRODUCT(--(A30:G30&lt;&gt;""))&gt;0,SUMPRODUCT(--(A30:G30&lt;&gt;""))&lt;7),'|'!B$61,"")</f>
        <v/>
      </c>
    </row>
    <row r="31" spans="1:8" x14ac:dyDescent="0.3">
      <c r="A31" s="90"/>
      <c r="B31" s="91"/>
      <c r="C31" s="91"/>
      <c r="D31" s="92"/>
      <c r="E31" s="90"/>
      <c r="F31" s="90"/>
      <c r="G31" s="90"/>
      <c r="H31" s="45" t="str">
        <f>IF(AND(SUMPRODUCT(--(A31:G31&lt;&gt;""))&gt;0,SUMPRODUCT(--(A31:G31&lt;&gt;""))&lt;7),'|'!B$61,"")</f>
        <v/>
      </c>
    </row>
    <row r="32" spans="1:8" x14ac:dyDescent="0.3">
      <c r="A32" s="90"/>
      <c r="B32" s="91"/>
      <c r="C32" s="91"/>
      <c r="D32" s="92"/>
      <c r="E32" s="90"/>
      <c r="F32" s="90"/>
      <c r="G32" s="90"/>
      <c r="H32" s="45" t="str">
        <f>IF(AND(SUMPRODUCT(--(A32:G32&lt;&gt;""))&gt;0,SUMPRODUCT(--(A32:G32&lt;&gt;""))&lt;7),'|'!B$61,"")</f>
        <v/>
      </c>
    </row>
    <row r="33" spans="1:8" x14ac:dyDescent="0.3">
      <c r="A33" s="90"/>
      <c r="B33" s="91"/>
      <c r="C33" s="91"/>
      <c r="D33" s="92"/>
      <c r="E33" s="90"/>
      <c r="F33" s="90"/>
      <c r="G33" s="90"/>
      <c r="H33" s="45" t="str">
        <f>IF(AND(SUMPRODUCT(--(A33:G33&lt;&gt;""))&gt;0,SUMPRODUCT(--(A33:G33&lt;&gt;""))&lt;7),'|'!B$61,"")</f>
        <v/>
      </c>
    </row>
    <row r="34" spans="1:8" x14ac:dyDescent="0.3">
      <c r="A34" s="90"/>
      <c r="B34" s="91"/>
      <c r="C34" s="91"/>
      <c r="D34" s="92"/>
      <c r="E34" s="90"/>
      <c r="F34" s="90"/>
      <c r="G34" s="90"/>
      <c r="H34" s="45" t="str">
        <f>IF(AND(SUMPRODUCT(--(A34:G34&lt;&gt;""))&gt;0,SUMPRODUCT(--(A34:G34&lt;&gt;""))&lt;7),'|'!B$61,"")</f>
        <v/>
      </c>
    </row>
    <row r="35" spans="1:8" ht="14.5" thickBot="1" x14ac:dyDescent="0.35">
      <c r="A35" s="93"/>
      <c r="B35" s="94"/>
      <c r="C35" s="94"/>
      <c r="D35" s="95"/>
      <c r="E35" s="93"/>
      <c r="F35" s="93"/>
      <c r="G35" s="93"/>
      <c r="H35" s="45" t="str">
        <f>IF(AND(SUMPRODUCT(--(A35:G35&lt;&gt;""))&gt;0,SUMPRODUCT(--(A35:G35&lt;&gt;""))&lt;7),'|'!B$61,"")</f>
        <v/>
      </c>
    </row>
    <row r="36" spans="1:8" ht="27" customHeight="1" thickBot="1" x14ac:dyDescent="0.35">
      <c r="A36" s="181" t="s">
        <v>103</v>
      </c>
      <c r="B36" s="182"/>
      <c r="C36" s="182"/>
      <c r="D36" s="182"/>
      <c r="E36" s="182"/>
      <c r="F36" s="182"/>
      <c r="G36" s="84">
        <f>SUM(G6:G35)</f>
        <v>0</v>
      </c>
    </row>
    <row r="39" spans="1:8" x14ac:dyDescent="0.3">
      <c r="B39" s="11"/>
      <c r="C39" s="11"/>
      <c r="D39" s="11"/>
      <c r="E39" s="11"/>
      <c r="F39" s="11"/>
    </row>
  </sheetData>
  <sheetProtection algorithmName="SHA-512" hashValue="AnU4f2K6jVEQzCmhepMp2MHfYbXbyDEoOl65sWk0oHLaofAda6Ys2a+cX7bO+NqcR80F3ARp3icSE5YB12iXsg==" saltValue="lfsUu25F7eV7VMXLyU5iYA==" spinCount="100000" sheet="1" objects="1" scenarios="1"/>
  <mergeCells count="11">
    <mergeCell ref="A36:F36"/>
    <mergeCell ref="A1:G1"/>
    <mergeCell ref="A2:G2"/>
    <mergeCell ref="A3:G3"/>
    <mergeCell ref="A4:A5"/>
    <mergeCell ref="B4:B5"/>
    <mergeCell ref="C4:C5"/>
    <mergeCell ref="D4:D5"/>
    <mergeCell ref="E4:E5"/>
    <mergeCell ref="F4:F5"/>
    <mergeCell ref="G4:G5"/>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41</vt:i4>
      </vt:variant>
    </vt:vector>
  </HeadingPairs>
  <TitlesOfParts>
    <vt:vector size="49" baseType="lpstr">
      <vt:lpstr>Erläuterungen (Fp)</vt:lpstr>
      <vt:lpstr>Finanzplan</vt:lpstr>
      <vt:lpstr>Personalübersicht (Fp)</vt:lpstr>
      <vt:lpstr>|</vt:lpstr>
      <vt:lpstr>Erläuterungen (Fb)</vt:lpstr>
      <vt:lpstr>Finanzbericht</vt:lpstr>
      <vt:lpstr>Personalübersicht (Fb)</vt:lpstr>
      <vt:lpstr>Buchungsjournal</vt:lpstr>
      <vt:lpstr>bookingJournalReasonFunction</vt:lpstr>
      <vt:lpstr>Finanzbericht!Drucktitel</vt:lpstr>
      <vt:lpstr>Finanzplan!Drucktitel</vt:lpstr>
      <vt:lpstr>financialPlanFunding</vt:lpstr>
      <vt:lpstr>financialPlanFundingDeviationFunction</vt:lpstr>
      <vt:lpstr>financialPlanFundingOverallPlan</vt:lpstr>
      <vt:lpstr>financialPlanFundingPlan</vt:lpstr>
      <vt:lpstr>financialPlanFundingReasonFunction</vt:lpstr>
      <vt:lpstr>financialPlanFundingStatusSelection</vt:lpstr>
      <vt:lpstr>financialPlanIncomeEquity</vt:lpstr>
      <vt:lpstr>financialPlanIncomeEquityDeviationFunction</vt:lpstr>
      <vt:lpstr>financialPlanIncomeEquityPlan</vt:lpstr>
      <vt:lpstr>financialPlanIncomeEquityReasonFunction</vt:lpstr>
      <vt:lpstr>financialPlanMaterialCosts</vt:lpstr>
      <vt:lpstr>financialPlanMaterialCostsDeviationFunction</vt:lpstr>
      <vt:lpstr>financialPlanMaterialCostsPlan</vt:lpstr>
      <vt:lpstr>financialPlanMaterialCostsReasonFunction</vt:lpstr>
      <vt:lpstr>financialPlanPersOverviewProjectCompareFunction</vt:lpstr>
      <vt:lpstr>financialPlanPersOverviewProjectCopy1</vt:lpstr>
      <vt:lpstr>financialPlanPersOverviewProjectCopy2</vt:lpstr>
      <vt:lpstr>financialPlanPersOverviewProjectCopy5</vt:lpstr>
      <vt:lpstr>financialPlanPersOverviewProjectCopy6</vt:lpstr>
      <vt:lpstr>financialPlanRequestFirst</vt:lpstr>
      <vt:lpstr>financialReportFunding</vt:lpstr>
      <vt:lpstr>financialReportFundingDeviationFunction</vt:lpstr>
      <vt:lpstr>financialReportFundingMa13Plan</vt:lpstr>
      <vt:lpstr>financialReportFundingPlan</vt:lpstr>
      <vt:lpstr>financialReportFundingReasonFunction</vt:lpstr>
      <vt:lpstr>financialReportIncomeEquity</vt:lpstr>
      <vt:lpstr>financialReportIncomeEquityDeviationFunction</vt:lpstr>
      <vt:lpstr>financialReportIncomeEquityPlan</vt:lpstr>
      <vt:lpstr>financialReportIncomeEquityReasonFunction</vt:lpstr>
      <vt:lpstr>financialReportMaterialCosts</vt:lpstr>
      <vt:lpstr>financialReportMaterialCostsDeviationFunction</vt:lpstr>
      <vt:lpstr>financialReportMaterialCostsPlan</vt:lpstr>
      <vt:lpstr>financialReportMaterialCostsReasonFunction</vt:lpstr>
      <vt:lpstr>financialReportPersOverviewProjectCompareFunction</vt:lpstr>
      <vt:lpstr>financialReportPersOverviewProjectCopy1</vt:lpstr>
      <vt:lpstr>financialReportPersOverviewProjectCopy2</vt:lpstr>
      <vt:lpstr>financialReportPersOverviewProjectCopy5</vt:lpstr>
      <vt:lpstr>financialReportPersOverviewProjectCopy6</vt:lpstr>
    </vt:vector>
  </TitlesOfParts>
  <Company>Magistrat Wien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Neuzil Patrick</dc:creator>
  <cp:lastModifiedBy>Kirschner Martina</cp:lastModifiedBy>
  <cp:lastPrinted>2022-02-20T08:12:44Z</cp:lastPrinted>
  <dcterms:created xsi:type="dcterms:W3CDTF">2019-01-14T10:17:49Z</dcterms:created>
  <dcterms:modified xsi:type="dcterms:W3CDTF">2024-09-12T11:14:32Z</dcterms:modified>
</cp:coreProperties>
</file>