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0" yWindow="72" windowWidth="22860" windowHeight="12240" firstSheet="0" activeTab="13"/>
  </bookViews>
  <sheets>
    <sheet name="2011" sheetId="1" state="visible" r:id="rId1"/>
    <sheet name="2012" sheetId="2" state="visible" r:id="rId2"/>
    <sheet name="2013" sheetId="3" state="visible" r:id="rId3"/>
    <sheet name="2014" sheetId="4" state="visible" r:id="rId4"/>
    <sheet name="2015" sheetId="5" state="visible" r:id="rId5"/>
    <sheet name="2016" sheetId="6" state="visible" r:id="rId6"/>
    <sheet name="2017" sheetId="8" state="visible" r:id="rId7"/>
    <sheet name="2018" sheetId="9" state="visible" r:id="rId8"/>
    <sheet name="2019" sheetId="10" state="visible" r:id="rId9"/>
    <sheet name="2020" sheetId="11" state="visible" r:id="rId10"/>
    <sheet name="2021" sheetId="12" state="visible" r:id="rId11"/>
    <sheet name="2022" sheetId="13" state="visible" r:id="rId12"/>
    <sheet name="2023" sheetId="14" state="visible" r:id="rId13"/>
    <sheet name="2024" sheetId="15" state="visible" r:id="rId14"/>
  </sheets>
  <definedNames>
    <definedName name="_xlnm.Print_Area" localSheetId="0">'2011'!$A$1:$I$31</definedName>
    <definedName name="_xlnm.Print_Area" localSheetId="1">'2012'!$A$1:$I$31</definedName>
  </definedNames>
  <calcPr calcId="191029"/>
</workbook>
</file>

<file path=xl/sharedStrings.xml><?xml version="1.0" encoding="utf-8"?>
<sst xmlns="http://schemas.openxmlformats.org/spreadsheetml/2006/main" count="82" uniqueCount="82">
  <si>
    <t>Kleingartenparzellen nach Flächenwidmung und Gemeindebezirken 2010</t>
  </si>
  <si>
    <t xml:space="preserve"> </t>
  </si>
  <si>
    <t>Gemeindebezirk</t>
  </si>
  <si>
    <t>Insgesamt</t>
  </si>
  <si>
    <t xml:space="preserve">Kleingartenparzellen nach Flächenwidmung </t>
  </si>
  <si>
    <t>Kleingarten-
gebiete</t>
    <phoneticPr fontId="0" type="noConversion"/>
  </si>
  <si>
    <t>für ganzjähriges
Wohnen</t>
    <phoneticPr fontId="0" type="noConversion"/>
  </si>
  <si>
    <t>Gartensiedlungs-
gebiete</t>
    <phoneticPr fontId="0" type="noConversion"/>
  </si>
  <si>
    <t>Bauland</t>
  </si>
  <si>
    <t>Grundflächen für
Badehütten</t>
    <phoneticPr fontId="0" type="noConversion"/>
  </si>
  <si>
    <t>Erholungs-, Agrar-
und Schutzgebiete</t>
    <phoneticPr fontId="0" type="noConversion"/>
  </si>
  <si>
    <t>Verkehrs-
flächen *</t>
    <phoneticPr fontId="0" type="noConversion"/>
  </si>
  <si>
    <t>Wien</t>
  </si>
  <si>
    <t>1. Innere Stadt</t>
  </si>
  <si>
    <t xml:space="preserve"> –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</si>
  <si>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</si>
  <si>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</si>
  <si>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</si>
  <si>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</si>
  <si>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</si>
  <si>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</si>
  <si>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</si>
  <si>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</si>
  <si>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</si>
  <si>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</si>
  <si>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</si>
  <si>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</si>
  <si>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</si>
  <si>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</si>
  <si>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</si>
  <si>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</si>
  <si>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</si>
  <si>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</si>
  <si>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</si>
  <si>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</si>
  <si>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</si>
  <si>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</si>
  <si>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Quelle: MA 69 – Koordinierungsstelle für städtische Kleingärten.</t>
  </si>
  <si>
    <t>* Derzeit noch nicht für den Verkehr genützte Flächen.</t>
  </si>
  <si>
    <t>Kleingartenparzellen nach Flächenwidmung und Gemeindebezirken 2011</t>
  </si>
  <si>
    <t>Quelle: MA 69 – Koordinierungsstelle für städtische Kleingärten und Berechnung MA 23.</t>
  </si>
  <si>
    <t>Kleingarten-
gebiete</t>
  </si>
  <si>
    <t>für ganzjähriges
Wohnen</t>
  </si>
  <si>
    <t>Gartensiedlungs-
gebiete</t>
  </si>
  <si>
    <t>Grundflächen für
Badehütten</t>
  </si>
  <si>
    <t>Erholungs-, Agrar-
und Schutzgebiete</t>
  </si>
  <si>
    <t>Verkehrs-
flächen *</t>
  </si>
  <si>
    <t>Kleingartenparzellen nach Flächenwidmung und Gemeindebezirken 2012</t>
  </si>
  <si>
    <t>Kleingartenparzellen nach Flächenwidmung und Gemeindebezirken 2013</t>
  </si>
  <si>
    <t>Kleingartenparzellen nach Flächenwidmung und Gemeindebezirken 2014</t>
  </si>
  <si>
    <t>Kleingarten-
gebiete</t>
    <phoneticPr fontId="0" type="noConversion"/>
  </si>
  <si>
    <t>für ganzjähriges
Wohnen</t>
    <phoneticPr fontId="0" type="noConversion"/>
  </si>
  <si>
    <t>Gartensiedlungs-
gebiete</t>
    <phoneticPr fontId="0" type="noConversion"/>
  </si>
  <si>
    <t>Grundflächen für
Badehütten</t>
    <phoneticPr fontId="0" type="noConversion"/>
  </si>
  <si>
    <t>Erholungs-, Agrar-
und Schutzgebiete</t>
    <phoneticPr fontId="0" type="noConversion"/>
  </si>
  <si>
    <t>Verkehrs-
flächen *</t>
    <phoneticPr fontId="0" type="noConversion"/>
  </si>
  <si>
    <t>–</t>
  </si>
  <si>
    <t>M0010</t>
  </si>
  <si>
    <t>Kleingartenparzellen nach Flächenwidmung und Gemeindebezirken 2015</t>
  </si>
  <si>
    <t>für ganzjähriges
Wohnen</t>
    <phoneticPr fontId="0" type="noConversion"/>
  </si>
  <si>
    <t>Gartensiedlungs-
gebiete</t>
    <phoneticPr fontId="0" type="noConversion"/>
  </si>
  <si>
    <t>Grundflächen für
Badehütten</t>
    <phoneticPr fontId="0" type="noConversion"/>
  </si>
  <si>
    <t>Erholungs-, Agrar-
und Schutzgebiete</t>
    <phoneticPr fontId="0" type="noConversion"/>
  </si>
  <si>
    <t>Verkehrs-
flächen *</t>
    <phoneticPr fontId="0" type="noConversion"/>
  </si>
  <si>
    <t>Kleingartenparzellen nach Flächenwidmung und Gemeindebezirken 2017</t>
  </si>
  <si>
    <t>für ganzjähriges
Wohnen</t>
    <phoneticPr fontId="0" type="noConversion"/>
  </si>
  <si>
    <t>Gartensiedlungs-
gebiete</t>
    <phoneticPr fontId="0" type="noConversion"/>
  </si>
  <si>
    <t>Grundflächen für
Badehütten</t>
    <phoneticPr fontId="0" type="noConversion"/>
  </si>
  <si>
    <t>Erholungs-, Agrar-
und Schutzgebiete</t>
    <phoneticPr fontId="0" type="noConversion"/>
  </si>
  <si>
    <t>Verkehrs-
flächen *</t>
    <phoneticPr fontId="0" type="noConversion"/>
  </si>
  <si>
    <t>Kleingartenparzellen nach Flächenwidmung und Gemeindebezirken 2018</t>
  </si>
  <si>
    <t>Quelle: Stadt Wien  Immobilienmanagement – Koordinierungsstelle für städtische Kleingärten und Berechnung Stadt Wien Wirtschaft, Arbeit und Statistik.</t>
  </si>
  <si>
    <t>Kleingartenparzellen nach Flächenwidmung und Gemeindebezirken 2019</t>
  </si>
  <si>
    <t>Verkehrs-
flächen (1)</t>
  </si>
  <si>
    <t>Quelle: Stadt Wien Immobilienmanagement.</t>
  </si>
  <si>
    <t>(1) Derzeit noch nicht für den Verkehr genützte Flächen.</t>
  </si>
  <si>
    <t>Kleingartenparzellen nach Flächenwidmung und Gemeindebezirken 2020</t>
  </si>
  <si>
    <t>Kleingartenparzellen nach Flächenwidmung und Gemeindebezirken 2021</t>
  </si>
  <si>
    <t>Kleingartenparzellen nach Flächenwidmung und Gemeindebezirken 2022</t>
  </si>
  <si>
    <t>Kleingartenparzellen nach Flächenwidmung und Gemeindebezirken 2023</t>
  </si>
  <si>
    <t>Erholungs-, 
Agrar-
und Schutzgebiete</t>
  </si>
  <si>
    <t>Kleingartenparzellen nach Flächenwidmung und Gemeindebezirken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</si>
</sst>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5">
    <font>
      <sz val="10"/>
      <name val="Arial"/>
    </font>
    <font>
      <sz val="9"/>
      <color rgb="#000000"/>
      <name val="Arial"/>
      <family val="2"/>
    </font>
    <font>
      <sz val="9"/>
      <color indexed="10"/>
      <name val="Arial"/>
      <family val="2"/>
    </font>
    <font>
      <sz val="9"/>
      <color rgb="#000000"/>
      <name val="Arial"/>
      <family val="2"/>
      <b/>
    </font>
    <font>
      <sz val="9"/>
      <color rgb="FF00B05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top style="thin">
        <color auto="1"/>
      </top>
    </border>
    <border>
      <right style="thin">
        <color indexed="64"/>
      </right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49">
    <xf numFmtId="0" fontId="0" fillId="0" borderId="0" xfId="0"/>
    <xf numFmtId="14" fontId="1" fillId="0" borderId="0" xfId="0" applyFont="1" applyNumberFormat="1" applyAlignment="1">
      <alignment horizontal="left" vertical="center"/>
    </xf>
    <xf numFmtId="3" fontId="1" fillId="0" borderId="0" xfId="0" applyFont="1" applyNumberFormat="1" applyAlignment="1">
      <alignment horizontal="right"/>
    </xf>
    <xf numFmtId="3" fontId="1" fillId="0" borderId="1" xfId="0" applyFont="1" applyNumberFormat="1" applyBorder="1" applyAlignment="1">
      <alignment horizontal="right"/>
    </xf>
    <xf numFmtId="0" fontId="2" fillId="0" borderId="0" xfId="0" applyFont="1"/>
    <xf numFmtId="0" fontId="1" fillId="0" borderId="0" xfId="0" applyFont="1"/>
    <xf numFmtId="0" fontId="3" fillId="0" borderId="0" xfId="0" applyFont="1" applyAlignment="1">
      <alignment horizontal="left" wrapText="1"/>
    </xf>
    <xf numFmtId="0" fontId="3" fillId="0" borderId="2" xfId="0" applyFont="1" applyBorder="1" applyAlignment="1">
      <alignment textRotation="90" horizontal="center" vertical="center" wrapText="1"/>
    </xf>
    <xf numFmtId="0" fontId="3" fillId="0" borderId="1" xfId="0" applyFont="1" applyBorder="1" applyAlignment="1">
      <alignment textRotation="90" horizontal="center" vertical="center" wrapText="1"/>
    </xf>
    <xf numFmtId="0" fontId="1" fillId="0" borderId="0" xfId="0" applyFont="1" applyAlignment="1">
      <alignment horizontal="left" inden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vertical="center"/>
    </xf>
    <xf numFmtId="0" fontId="1" fillId="0" borderId="1" xfId="0" applyFont="1" applyBorder="1"/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3" fontId="3" fillId="0" borderId="0" xfId="0" applyFont="1" applyNumberFormat="1" applyAlignment="1">
      <alignment horizontal="right"/>
    </xf>
    <xf numFmtId="0" fontId="3" fillId="0" borderId="8" xfId="0" applyFont="1" applyBorder="1" applyAlignment="1">
      <alignment horizontal="center"/>
    </xf>
    <xf numFmtId="0" fontId="1" fillId="0" borderId="1" xfId="0" applyFont="1" applyBorder="1" applyAlignment="1">
      <alignment horizontal="left" indent="1"/>
    </xf>
    <xf numFmtId="3" fontId="3" fillId="0" borderId="1" xfId="0" applyFont="1" applyNumberFormat="1" applyBorder="1" applyAlignment="1">
      <alignment horizontal="right"/>
    </xf>
    <xf numFmtId="0" fontId="1" fillId="0" borderId="0" xfId="0" applyFont="1" applyAlignment="1">
      <alignment horizontal="left" vertical="center" indent="1"/>
    </xf>
    <xf numFmtId="3" fontId="1" fillId="0" borderId="0" xfId="0" applyFont="1" applyNumberFormat="1"/>
    <xf numFmtId="164" fontId="1" fillId="0" borderId="0" xfId="0" applyFont="1" applyNumberFormat="1" applyAlignment="1">
      <alignment horizontal="right"/>
    </xf>
    <xf numFmtId="164" fontId="1" fillId="0" borderId="1" xfId="0" applyFont="1" applyNumberFormat="1" applyBorder="1" applyAlignment="1">
      <alignment horizontal="right"/>
    </xf>
    <xf numFmtId="164" fontId="3" fillId="0" borderId="0" xfId="0" applyFont="1" applyNumberFormat="1" applyAlignment="1">
      <alignment horizontal="right"/>
    </xf>
    <xf numFmtId="0" fontId="4" fillId="0" borderId="0" xfId="0" applyFont="1"/>
    <xf numFmtId="0" fontId="1" fillId="0" borderId="9" xfId="0" applyFont="1" applyBorder="1"/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3" fontId="3" fillId="0" borderId="0" xfId="0" applyFont="1" applyNumberFormat="1" applyAlignment="1">
      <alignment horizontal="right" vertical="center"/>
    </xf>
    <xf numFmtId="164" fontId="1" fillId="0" borderId="0" xfId="0" applyFont="1" applyNumberFormat="1" applyAlignment="1">
      <alignment horizontal="right" vertical="center"/>
    </xf>
    <xf numFmtId="3" fontId="1" fillId="0" borderId="0" xfId="0" applyFont="1" applyNumberFormat="1" applyAlignment="1">
      <alignment horizontal="right" vertical="center"/>
    </xf>
    <xf numFmtId="0" fontId="1" fillId="0" borderId="1" xfId="0" applyFont="1" applyBorder="1" applyAlignment="1">
      <alignment horizontal="left" vertical="center" indent="1"/>
    </xf>
    <xf numFmtId="3" fontId="1" fillId="0" borderId="1" xfId="0" applyFont="1" applyNumberFormat="1" applyBorder="1" applyAlignment="1">
      <alignment horizontal="right" vertical="center"/>
    </xf>
    <xf numFmtId="0" fontId="3" fillId="0" borderId="7" xfId="0" applyFont="1" applyBorder="1" applyAlignment="1">
      <alignment textRotation="90" horizontal="center" vertical="center" wrapText="1"/>
    </xf>
    <xf numFmtId="164" fontId="3" fillId="0" borderId="0" xfId="0" applyFont="1" applyNumberFormat="1" applyAlignment="1">
      <alignment horizontal="right" vertical="center"/>
    </xf>
    <xf numFmtId="0" fontId="3" fillId="0" borderId="10" xfId="0" applyFont="1" applyBorder="1" applyAlignment="1">
      <alignment horizontal="center" vertical="center"/>
    </xf>
    <xf numFmtId="0" fontId="1" fillId="0" borderId="2" xfId="0" applyFont="1" applyBorder="1" applyAlignment="1">
      <alignment textRotation="90" horizontal="center" vertical="center" wrapText="1"/>
    </xf>
    <xf numFmtId="0" fontId="1" fillId="0" borderId="1" xfId="0" applyFont="1" applyBorder="1" applyAlignment="1">
      <alignment textRotation="90"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6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</cols>
  <sheetData>
    <row r="1" ht="12.75" customHeight="1">
      <c r="A1" s="1" t="s">
        <v>57</v>
      </c>
      <c r="B1" s="1"/>
      <c r="F1" s="4"/>
      <c r="J1" s="5"/>
      <c r="K1" s="5"/>
    </row>
    <row r="2" ht="12.75" customHeight="1">
      <c r="A2" s="12" t="s">
        <v>0</v>
      </c>
      <c r="B2" s="12"/>
      <c r="C2" s="12"/>
      <c r="D2" s="12"/>
      <c r="E2" s="12"/>
      <c r="F2" s="12"/>
      <c r="G2" s="12"/>
      <c r="H2" s="13" t="s">
        <v>1</v>
      </c>
      <c r="I2" s="13"/>
    </row>
    <row r="3" ht="12.75" customHeight="1">
      <c r="A3" s="14" t="s">
        <v>2</v>
      </c>
      <c r="B3" s="16" t="s">
        <v>3</v>
      </c>
      <c r="C3" s="18" t="s">
        <v>4</v>
      </c>
      <c r="D3" s="20"/>
      <c r="E3" s="20"/>
      <c r="F3" s="20"/>
      <c r="G3" s="20"/>
      <c r="H3" s="20"/>
      <c r="I3" s="20"/>
    </row>
    <row r="4" ht="77.25" customHeight="1">
      <c r="A4" s="15"/>
      <c r="B4" s="17"/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8" t="s">
        <v>11</v>
      </c>
    </row>
    <row r="5" ht="12.75" customHeight="1">
      <c r="A5" s="6" t="s">
        <v>12</v>
      </c>
      <c r="B5" s="19" t="n">
        <v>35816</v>
      </c>
      <c r="C5" s="19" t="n">
        <v>3037</v>
      </c>
      <c r="D5" s="19" t="n">
        <v>23631</v>
      </c>
      <c r="E5" s="19" t="n">
        <v>5323</v>
      </c>
      <c r="F5" s="19" t="n">
        <v>997</v>
      </c>
      <c r="G5" s="19" t="n">
        <v>1597</v>
      </c>
      <c r="H5" s="19" t="n">
        <v>554</v>
      </c>
      <c r="I5" s="19" t="n">
        <v>677</v>
      </c>
    </row>
    <row r="6" ht="12.75" customHeight="1">
      <c r="A6" s="9" t="s">
        <v>13</v>
      </c>
      <c r="B6" s="2" t="s">
        <v>14</v>
      </c>
      <c r="C6" s="2" t="s">
        <v>14</v>
      </c>
      <c r="D6" s="2" t="s">
        <v>14</v>
      </c>
      <c r="E6" s="2" t="s">
        <v>14</v>
      </c>
      <c r="F6" s="2" t="s">
        <v>14</v>
      </c>
      <c r="G6" s="2" t="s">
        <v>14</v>
      </c>
      <c r="H6" s="2" t="s">
        <v>14</v>
      </c>
      <c r="I6" s="2" t="s">
        <v>14</v>
      </c>
    </row>
    <row r="7" ht="12.75" customHeight="1">
      <c r="A7" s="9" t="s">
        <v>15</v>
      </c>
      <c r="B7" s="19" t="n">
        <v>1927</v>
      </c>
      <c r="C7" s="2" t="n">
        <v>104</v>
      </c>
      <c r="D7" s="2" t="n">
        <v>1771</v>
      </c>
      <c r="E7" s="2" t="n">
        <v>40</v>
      </c>
      <c r="F7" s="2" t="s">
        <v>14</v>
      </c>
      <c r="G7" s="2" t="s">
        <v>14</v>
      </c>
      <c r="H7" s="2" t="n">
        <v>6</v>
      </c>
      <c r="I7" s="2" t="n">
        <v>6</v>
      </c>
    </row>
    <row r="8" ht="12.75" customHeight="1">
      <c r="A8" s="9" t="s">
        <v>16</v>
      </c>
      <c r="B8" s="19" t="n">
        <v>147</v>
      </c>
      <c r="C8" s="2" t="s">
        <v>14</v>
      </c>
      <c r="D8" s="2" t="n">
        <v>140</v>
      </c>
      <c r="E8" s="2" t="s">
        <v>14</v>
      </c>
      <c r="F8" s="2" t="s">
        <v>14</v>
      </c>
      <c r="G8" s="2" t="s">
        <v>14</v>
      </c>
      <c r="H8" s="2" t="s">
        <v>14</v>
      </c>
      <c r="I8" s="2" t="n">
        <v>7</v>
      </c>
    </row>
    <row r="9" ht="12.75" customHeight="1">
      <c r="A9" s="23" t="s">
        <v>17</v>
      </c>
      <c r="B9" s="2" t="s">
        <v>14</v>
      </c>
      <c r="C9" s="2" t="s">
        <v>14</v>
      </c>
      <c r="D9" s="2" t="s">
        <v>14</v>
      </c>
      <c r="E9" s="2" t="s">
        <v>14</v>
      </c>
      <c r="F9" s="2" t="s">
        <v>14</v>
      </c>
      <c r="G9" s="2" t="s">
        <v>14</v>
      </c>
      <c r="H9" s="2" t="s">
        <v>14</v>
      </c>
      <c r="I9" s="2" t="s">
        <v>14</v>
      </c>
    </row>
    <row r="10" ht="12.75" customHeight="1">
      <c r="A10" s="23" t="s">
        <v>18</v>
      </c>
      <c r="B10" s="2" t="s">
        <v>14</v>
      </c>
      <c r="C10" s="2" t="s">
        <v>14</v>
      </c>
      <c r="D10" s="2" t="s">
        <v>14</v>
      </c>
      <c r="E10" s="2" t="s">
        <v>14</v>
      </c>
      <c r="F10" s="2" t="s">
        <v>14</v>
      </c>
      <c r="G10" s="2" t="s">
        <v>14</v>
      </c>
      <c r="H10" s="2" t="s">
        <v>14</v>
      </c>
      <c r="I10" s="2" t="s">
        <v>14</v>
      </c>
    </row>
    <row r="11" ht="12.75" customHeight="1">
      <c r="A11" s="23" t="s">
        <v>19</v>
      </c>
      <c r="B11" s="2" t="s">
        <v>14</v>
      </c>
      <c r="C11" s="2" t="s">
        <v>14</v>
      </c>
      <c r="D11" s="2" t="s">
        <v>14</v>
      </c>
      <c r="E11" s="2" t="s">
        <v>14</v>
      </c>
      <c r="F11" s="2" t="s">
        <v>14</v>
      </c>
      <c r="G11" s="2" t="s">
        <v>14</v>
      </c>
      <c r="H11" s="2" t="s">
        <v>14</v>
      </c>
      <c r="I11" s="2" t="s">
        <v>14</v>
      </c>
    </row>
    <row r="12" ht="12.75" customHeight="1">
      <c r="A12" s="23" t="s">
        <v>20</v>
      </c>
      <c r="B12" s="2" t="s">
        <v>14</v>
      </c>
      <c r="C12" s="2" t="s">
        <v>14</v>
      </c>
      <c r="D12" s="2" t="s">
        <v>14</v>
      </c>
      <c r="E12" s="2" t="s">
        <v>14</v>
      </c>
      <c r="F12" s="2" t="s">
        <v>14</v>
      </c>
      <c r="G12" s="2" t="s">
        <v>14</v>
      </c>
      <c r="H12" s="2" t="s">
        <v>14</v>
      </c>
      <c r="I12" s="2" t="s">
        <v>14</v>
      </c>
    </row>
    <row r="13" ht="12.75" customHeight="1">
      <c r="A13" s="23" t="s">
        <v>21</v>
      </c>
      <c r="B13" s="2" t="s">
        <v>14</v>
      </c>
      <c r="C13" s="2" t="s">
        <v>14</v>
      </c>
      <c r="D13" s="2" t="s">
        <v>14</v>
      </c>
      <c r="E13" s="2" t="s">
        <v>14</v>
      </c>
      <c r="F13" s="2" t="s">
        <v>14</v>
      </c>
      <c r="G13" s="2" t="s">
        <v>14</v>
      </c>
      <c r="H13" s="2" t="s">
        <v>14</v>
      </c>
      <c r="I13" s="2" t="s">
        <v>14</v>
      </c>
    </row>
    <row r="14" ht="12.75" customHeight="1">
      <c r="A14" s="23" t="s">
        <v>22</v>
      </c>
      <c r="B14" s="2" t="s">
        <v>14</v>
      </c>
      <c r="C14" s="2" t="s">
        <v>14</v>
      </c>
      <c r="D14" s="2" t="s">
        <v>14</v>
      </c>
      <c r="E14" s="2" t="s">
        <v>14</v>
      </c>
      <c r="F14" s="2" t="s">
        <v>14</v>
      </c>
      <c r="G14" s="2" t="s">
        <v>14</v>
      </c>
      <c r="H14" s="2" t="s">
        <v>14</v>
      </c>
      <c r="I14" s="2" t="s">
        <v>14</v>
      </c>
    </row>
    <row r="15" ht="12.75" customHeight="1">
      <c r="A15" s="9" t="s">
        <v>23</v>
      </c>
      <c r="B15" s="19" t="n">
        <v>3688</v>
      </c>
      <c r="C15" s="2" t="n">
        <v>13</v>
      </c>
      <c r="D15" s="2" t="n">
        <v>3261</v>
      </c>
      <c r="E15" s="2" t="n">
        <v>178</v>
      </c>
      <c r="F15" s="2" t="n">
        <v>23</v>
      </c>
      <c r="G15" s="2" t="n">
        <v>153</v>
      </c>
      <c r="H15" s="2" t="n">
        <v>25</v>
      </c>
      <c r="I15" s="2" t="n">
        <v>35</v>
      </c>
    </row>
    <row r="16" ht="12.75" customHeight="1">
      <c r="A16" s="9" t="s">
        <v>24</v>
      </c>
      <c r="B16" s="19" t="n">
        <v>2136</v>
      </c>
      <c r="C16" s="2" t="n">
        <v>107</v>
      </c>
      <c r="D16" s="2" t="n">
        <v>1481</v>
      </c>
      <c r="E16" s="2" t="n">
        <v>404</v>
      </c>
      <c r="F16" s="2" t="n">
        <v>52</v>
      </c>
      <c r="G16" s="2" t="s">
        <v>14</v>
      </c>
      <c r="H16" s="2" t="n">
        <v>24</v>
      </c>
      <c r="I16" s="2" t="n">
        <v>68</v>
      </c>
    </row>
    <row r="17" ht="12.75" customHeight="1">
      <c r="A17" s="9" t="s">
        <v>25</v>
      </c>
      <c r="B17" s="19" t="n">
        <v>1493</v>
      </c>
      <c r="C17" s="2" t="n">
        <v>65</v>
      </c>
      <c r="D17" s="2" t="n">
        <v>1298</v>
      </c>
      <c r="E17" s="2" t="n">
        <v>52</v>
      </c>
      <c r="F17" s="2" t="s">
        <v>14</v>
      </c>
      <c r="G17" s="2" t="s">
        <v>14</v>
      </c>
      <c r="H17" s="2" t="s">
        <v>14</v>
      </c>
      <c r="I17" s="2" t="n">
        <v>78</v>
      </c>
    </row>
    <row r="18" ht="12.75" customHeight="1">
      <c r="A18" s="9" t="s">
        <v>26</v>
      </c>
      <c r="B18" s="19" t="n">
        <v>1350</v>
      </c>
      <c r="C18" s="2" t="n">
        <v>563</v>
      </c>
      <c r="D18" s="2" t="n">
        <v>579</v>
      </c>
      <c r="E18" s="2" t="n">
        <v>86</v>
      </c>
      <c r="F18" s="2" t="n">
        <v>54</v>
      </c>
      <c r="G18" s="2" t="s">
        <v>14</v>
      </c>
      <c r="H18" s="2" t="n">
        <v>28</v>
      </c>
      <c r="I18" s="2" t="n">
        <v>40</v>
      </c>
    </row>
    <row r="19" ht="12.75" customHeight="1">
      <c r="A19" s="9" t="s">
        <v>27</v>
      </c>
      <c r="B19" s="19" t="n">
        <v>3657</v>
      </c>
      <c r="C19" s="2" t="n">
        <v>422</v>
      </c>
      <c r="D19" s="2" t="n">
        <v>2749</v>
      </c>
      <c r="E19" s="2" t="n">
        <v>99</v>
      </c>
      <c r="F19" s="2" t="n">
        <v>176</v>
      </c>
      <c r="G19" s="2" t="n">
        <v>85</v>
      </c>
      <c r="H19" s="2" t="n">
        <v>40</v>
      </c>
      <c r="I19" s="2" t="n">
        <v>86</v>
      </c>
    </row>
    <row r="20" ht="12.75" customHeight="1">
      <c r="A20" s="9" t="s">
        <v>28</v>
      </c>
      <c r="B20" s="19" t="n">
        <v>665</v>
      </c>
      <c r="C20" s="2" t="n">
        <v>661</v>
      </c>
      <c r="D20" s="2" t="s">
        <v>14</v>
      </c>
      <c r="E20" s="2" t="s">
        <v>14</v>
      </c>
      <c r="F20" s="2" t="s">
        <v>14</v>
      </c>
      <c r="G20" s="2" t="s">
        <v>14</v>
      </c>
      <c r="H20" s="2" t="s">
        <v>14</v>
      </c>
      <c r="I20" s="2" t="n">
        <v>4</v>
      </c>
    </row>
    <row r="21" ht="12.75" customHeight="1">
      <c r="A21" s="9" t="s">
        <v>29</v>
      </c>
      <c r="B21" s="19" t="n">
        <v>1429</v>
      </c>
      <c r="C21" s="2" t="n">
        <v>20</v>
      </c>
      <c r="D21" s="2" t="n">
        <v>1310</v>
      </c>
      <c r="E21" s="2" t="n">
        <v>75</v>
      </c>
      <c r="F21" s="2" t="n">
        <v>22</v>
      </c>
      <c r="G21" s="2" t="s">
        <v>14</v>
      </c>
      <c r="H21" s="2" t="s">
        <v>14</v>
      </c>
      <c r="I21" s="2" t="n">
        <v>2</v>
      </c>
    </row>
    <row r="22" ht="12.75" customHeight="1">
      <c r="A22" s="9" t="s">
        <v>30</v>
      </c>
      <c r="B22" s="19" t="n">
        <v>2450</v>
      </c>
      <c r="C22" s="2" t="n">
        <v>199</v>
      </c>
      <c r="D22" s="2" t="n">
        <v>1341</v>
      </c>
      <c r="E22" s="2" t="n">
        <v>655</v>
      </c>
      <c r="F22" s="2" t="n">
        <v>234</v>
      </c>
      <c r="G22" s="2" t="s">
        <v>14</v>
      </c>
      <c r="H22" s="2" t="n">
        <v>15</v>
      </c>
      <c r="I22" s="2" t="n">
        <v>6</v>
      </c>
    </row>
    <row r="23" ht="12.75" customHeight="1">
      <c r="A23" s="9" t="s">
        <v>31</v>
      </c>
      <c r="B23" s="19" t="n">
        <v>630</v>
      </c>
      <c r="C23" s="2" t="n">
        <v>36</v>
      </c>
      <c r="D23" s="2" t="n">
        <v>395</v>
      </c>
      <c r="E23" s="2" t="n">
        <v>143</v>
      </c>
      <c r="F23" s="2" t="n">
        <v>29</v>
      </c>
      <c r="G23" s="2" t="s">
        <v>14</v>
      </c>
      <c r="H23" s="2" t="n">
        <v>18</v>
      </c>
      <c r="I23" s="2" t="n">
        <v>9</v>
      </c>
    </row>
    <row r="24" ht="12.75" customHeight="1">
      <c r="A24" s="9" t="s">
        <v>32</v>
      </c>
      <c r="B24" s="19" t="n">
        <v>1769</v>
      </c>
      <c r="C24" s="2" t="n">
        <v>501</v>
      </c>
      <c r="D24" s="2" t="n">
        <v>998</v>
      </c>
      <c r="E24" s="2" t="n">
        <v>48</v>
      </c>
      <c r="F24" s="2" t="n">
        <v>27</v>
      </c>
      <c r="G24" s="2" t="n">
        <v>62</v>
      </c>
      <c r="H24" s="2" t="n">
        <v>50</v>
      </c>
      <c r="I24" s="2" t="n">
        <v>83</v>
      </c>
    </row>
    <row r="25" ht="12.75" customHeight="1">
      <c r="A25" s="9" t="s">
        <v>33</v>
      </c>
      <c r="B25" s="19" t="n">
        <v>178</v>
      </c>
      <c r="C25" s="2" t="n">
        <v>74</v>
      </c>
      <c r="D25" s="2" t="s">
        <v>14</v>
      </c>
      <c r="E25" s="2" t="s">
        <v>14</v>
      </c>
      <c r="F25" s="2" t="s">
        <v>14</v>
      </c>
      <c r="G25" s="2" t="s">
        <v>14</v>
      </c>
      <c r="H25" s="2" t="n">
        <v>21</v>
      </c>
      <c r="I25" s="2" t="n">
        <v>83</v>
      </c>
    </row>
    <row r="26" ht="12.75" customHeight="1">
      <c r="A26" s="9" t="s">
        <v>34</v>
      </c>
      <c r="B26" s="19" t="n">
        <v>5345</v>
      </c>
      <c r="C26" s="2" t="n">
        <v>229</v>
      </c>
      <c r="D26" s="2" t="n">
        <v>4073</v>
      </c>
      <c r="E26" s="2" t="n">
        <v>554</v>
      </c>
      <c r="F26" s="2" t="n">
        <v>246</v>
      </c>
      <c r="G26" s="2" t="n">
        <v>104</v>
      </c>
      <c r="H26" s="2" t="n">
        <v>61</v>
      </c>
      <c r="I26" s="2" t="n">
        <v>78</v>
      </c>
    </row>
    <row r="27" ht="12.75" customHeight="1">
      <c r="A27" s="9" t="s">
        <v>35</v>
      </c>
      <c r="B27" s="19" t="n">
        <v>7457</v>
      </c>
      <c r="C27" s="2" t="n">
        <v>43</v>
      </c>
      <c r="D27" s="2" t="n">
        <v>3530</v>
      </c>
      <c r="E27" s="2" t="n">
        <v>2761</v>
      </c>
      <c r="F27" s="2" t="n">
        <v>131</v>
      </c>
      <c r="G27" s="2" t="n">
        <v>697</v>
      </c>
      <c r="H27" s="2" t="n">
        <v>222</v>
      </c>
      <c r="I27" s="2" t="n">
        <v>73</v>
      </c>
    </row>
    <row r="28" ht="12.75" customHeight="1">
      <c r="A28" s="21" t="s">
        <v>36</v>
      </c>
      <c r="B28" s="22" t="n">
        <v>1495</v>
      </c>
      <c r="C28" s="3" t="s">
        <v>14</v>
      </c>
      <c r="D28" s="3" t="n">
        <v>705</v>
      </c>
      <c r="E28" s="3" t="n">
        <v>228</v>
      </c>
      <c r="F28" s="3" t="n">
        <v>3</v>
      </c>
      <c r="G28" s="3" t="n">
        <v>496</v>
      </c>
      <c r="H28" s="3" t="n">
        <v>44</v>
      </c>
      <c r="I28" s="3" t="n">
        <v>19</v>
      </c>
    </row>
    <row r="29" ht="12.75" customHeight="1">
      <c r="A29" s="5" t="s">
        <v>37</v>
      </c>
      <c r="B29" s="5"/>
      <c r="C29" s="5"/>
      <c r="D29" s="5"/>
      <c r="E29" s="5"/>
      <c r="F29" s="5"/>
      <c r="G29" s="5"/>
      <c r="H29" s="5"/>
      <c r="I29" s="5"/>
    </row>
    <row r="30" ht="12.75" customHeight="1">
      <c r="A30" s="10" t="s">
        <v>38</v>
      </c>
      <c r="B30" s="10"/>
      <c r="C30" s="10"/>
      <c r="D30" s="10"/>
      <c r="E30" s="10"/>
      <c r="F30" s="10"/>
      <c r="G30" s="10"/>
      <c r="H30" s="10"/>
      <c r="I30" s="10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</row>
    <row r="37" ht="12.75" customHeight="1">
      <c r="D37" s="2"/>
    </row>
  </sheetData>
  <mergeCells count="8">
    <mergeCell ref="A30:I30"/>
    <mergeCell ref="A31:I31"/>
    <mergeCell ref="A2:G2"/>
    <mergeCell ref="H2:I2"/>
    <mergeCell ref="A3:A4"/>
    <mergeCell ref="B3:B4"/>
    <mergeCell ref="C3:I3"/>
    <mergeCell ref="A29:I29"/>
  </mergeCells>
  <pageMargins left="0.39370078740157483" right="0.39370078740157483" top="0.82677165354330717" bottom="0.35433070866141736" header="0.55118110236220474" footer="0.7874015748031496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5.66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</cols>
  <sheetData>
    <row r="1" ht="12.75" customHeight="1">
      <c r="A1" s="1" t="s">
        <v>57</v>
      </c>
      <c r="B1" s="1"/>
      <c r="F1" s="4"/>
    </row>
    <row r="2" ht="12.75" customHeight="1">
      <c r="A2" s="12" t="s">
        <v>76</v>
      </c>
      <c r="B2" s="12"/>
      <c r="C2" s="12"/>
      <c r="D2" s="12"/>
      <c r="E2" s="12"/>
      <c r="F2" s="12"/>
      <c r="G2" s="12"/>
      <c r="H2" s="13" t="s">
        <v>1</v>
      </c>
      <c r="I2" s="13"/>
    </row>
    <row r="3" ht="12.75" customHeight="1">
      <c r="A3" s="16" t="s">
        <v>2</v>
      </c>
      <c r="B3" s="16" t="s">
        <v>3</v>
      </c>
      <c r="C3" s="30" t="s">
        <v>4</v>
      </c>
      <c r="D3" s="31"/>
      <c r="E3" s="31"/>
      <c r="F3" s="31"/>
      <c r="G3" s="31"/>
      <c r="H3" s="31"/>
      <c r="I3" s="31"/>
    </row>
    <row r="4" ht="78" customHeight="1">
      <c r="A4" s="17"/>
      <c r="B4" s="17"/>
      <c r="C4" s="7" t="s">
        <v>5</v>
      </c>
      <c r="D4" s="7" t="s">
        <v>42</v>
      </c>
      <c r="E4" s="7" t="s">
        <v>7</v>
      </c>
      <c r="F4" s="7" t="s">
        <v>8</v>
      </c>
      <c r="G4" s="7" t="s">
        <v>9</v>
      </c>
      <c r="H4" s="7" t="s">
        <v>80</v>
      </c>
      <c r="I4" s="8" t="s">
        <v>73</v>
      </c>
    </row>
    <row r="5" ht="12.75" customHeight="1">
      <c r="A5" s="6" t="s">
        <v>12</v>
      </c>
      <c r="B5" s="19" t="n">
        <f>SUM(C5:I5)</f>
        <v>35874</v>
      </c>
      <c r="C5" s="19" t="n">
        <f>SUM(C6:C28)</f>
        <v>2280</v>
      </c>
      <c r="D5" s="19" t="n">
        <f t="shared" ref="D5:I5" si="0">SUM(D6:D28)</f>
        <v>24357</v>
      </c>
      <c r="E5" s="19" t="n">
        <f t="shared" si="0"/>
        <v>5820</v>
      </c>
      <c r="F5" s="19" t="n">
        <f t="shared" si="0"/>
        <v>517</v>
      </c>
      <c r="G5" s="19" t="n">
        <f t="shared" si="0"/>
        <v>1649</v>
      </c>
      <c r="H5" s="19" t="n">
        <f t="shared" si="0"/>
        <v>661</v>
      </c>
      <c r="I5" s="19" t="n">
        <f t="shared" si="0"/>
        <v>590</v>
      </c>
    </row>
    <row r="6" ht="12.75" customHeight="1">
      <c r="A6" s="9" t="s">
        <v>13</v>
      </c>
      <c r="B6" s="27" t="s">
        <v>56</v>
      </c>
      <c r="C6" s="27" t="s">
        <v>56</v>
      </c>
      <c r="D6" s="27" t="s">
        <v>56</v>
      </c>
      <c r="E6" s="27" t="s">
        <v>56</v>
      </c>
      <c r="F6" s="27" t="s">
        <v>56</v>
      </c>
      <c r="G6" s="27" t="s">
        <v>56</v>
      </c>
      <c r="H6" s="27" t="s">
        <v>56</v>
      </c>
      <c r="I6" s="27" t="s">
        <v>56</v>
      </c>
    </row>
    <row r="7" ht="12.75" customHeight="1">
      <c r="A7" s="9" t="s">
        <v>15</v>
      </c>
      <c r="B7" s="19" t="n">
        <f>SUM(C7:I7)</f>
        <v>1921</v>
      </c>
      <c r="C7" s="2" t="n">
        <v>104</v>
      </c>
      <c r="D7" s="2" t="n">
        <v>1723</v>
      </c>
      <c r="E7" s="2" t="n">
        <v>82</v>
      </c>
      <c r="F7" s="27" t="s">
        <v>56</v>
      </c>
      <c r="G7" s="27" t="s">
        <v>56</v>
      </c>
      <c r="H7" s="2" t="n">
        <v>6</v>
      </c>
      <c r="I7" s="2" t="n">
        <v>6</v>
      </c>
    </row>
    <row r="8" ht="12.75" customHeight="1">
      <c r="A8" s="9" t="s">
        <v>16</v>
      </c>
      <c r="B8" s="19" t="n">
        <f>SUM(C8:I8)</f>
        <v>140</v>
      </c>
      <c r="C8" s="27" t="s">
        <v>56</v>
      </c>
      <c r="D8" s="2" t="n">
        <v>140</v>
      </c>
      <c r="E8" s="27" t="s">
        <v>56</v>
      </c>
      <c r="F8" s="27" t="s">
        <v>56</v>
      </c>
      <c r="G8" s="27" t="s">
        <v>56</v>
      </c>
      <c r="H8" s="27" t="s">
        <v>56</v>
      </c>
      <c r="I8" s="27" t="s">
        <v>56</v>
      </c>
    </row>
    <row r="9" ht="12.75" customHeight="1">
      <c r="A9" s="23" t="s">
        <v>17</v>
      </c>
      <c r="B9" s="19" t="s">
        <v>56</v>
      </c>
      <c r="C9" s="27" t="s">
        <v>56</v>
      </c>
      <c r="D9" s="27" t="s">
        <v>56</v>
      </c>
      <c r="E9" s="27" t="s">
        <v>56</v>
      </c>
      <c r="F9" s="27" t="s">
        <v>56</v>
      </c>
      <c r="G9" s="27" t="s">
        <v>56</v>
      </c>
      <c r="H9" s="27" t="s">
        <v>56</v>
      </c>
      <c r="I9" s="27" t="s">
        <v>56</v>
      </c>
    </row>
    <row r="10" ht="12.75" customHeight="1">
      <c r="A10" s="23" t="s">
        <v>18</v>
      </c>
      <c r="B10" s="19" t="s">
        <v>56</v>
      </c>
      <c r="C10" s="27" t="s">
        <v>56</v>
      </c>
      <c r="D10" s="27" t="s">
        <v>56</v>
      </c>
      <c r="E10" s="27" t="s">
        <v>56</v>
      </c>
      <c r="F10" s="27" t="s">
        <v>56</v>
      </c>
      <c r="G10" s="27" t="s">
        <v>56</v>
      </c>
      <c r="H10" s="27" t="s">
        <v>56</v>
      </c>
      <c r="I10" s="27" t="s">
        <v>56</v>
      </c>
    </row>
    <row r="11" ht="12.75" customHeight="1">
      <c r="A11" s="23" t="s">
        <v>19</v>
      </c>
      <c r="B11" s="19" t="s">
        <v>56</v>
      </c>
      <c r="C11" s="27" t="s">
        <v>56</v>
      </c>
      <c r="D11" s="27" t="s">
        <v>56</v>
      </c>
      <c r="E11" s="27" t="s">
        <v>56</v>
      </c>
      <c r="F11" s="27" t="s">
        <v>56</v>
      </c>
      <c r="G11" s="27" t="s">
        <v>56</v>
      </c>
      <c r="H11" s="27" t="s">
        <v>56</v>
      </c>
      <c r="I11" s="27" t="s">
        <v>56</v>
      </c>
    </row>
    <row r="12" ht="12.75" customHeight="1">
      <c r="A12" s="23" t="s">
        <v>20</v>
      </c>
      <c r="B12" s="19" t="s">
        <v>56</v>
      </c>
      <c r="C12" s="27" t="s">
        <v>56</v>
      </c>
      <c r="D12" s="27" t="s">
        <v>56</v>
      </c>
      <c r="E12" s="27" t="s">
        <v>56</v>
      </c>
      <c r="F12" s="27" t="s">
        <v>56</v>
      </c>
      <c r="G12" s="27" t="s">
        <v>56</v>
      </c>
      <c r="H12" s="27" t="s">
        <v>56</v>
      </c>
      <c r="I12" s="27" t="s">
        <v>56</v>
      </c>
    </row>
    <row r="13" ht="12.75" customHeight="1">
      <c r="A13" s="23" t="s">
        <v>21</v>
      </c>
      <c r="B13" s="19" t="s">
        <v>56</v>
      </c>
      <c r="C13" s="27" t="s">
        <v>56</v>
      </c>
      <c r="D13" s="27" t="s">
        <v>56</v>
      </c>
      <c r="E13" s="27" t="s">
        <v>56</v>
      </c>
      <c r="F13" s="27" t="s">
        <v>56</v>
      </c>
      <c r="G13" s="27" t="s">
        <v>56</v>
      </c>
      <c r="H13" s="27" t="s">
        <v>56</v>
      </c>
      <c r="I13" s="27" t="s">
        <v>56</v>
      </c>
    </row>
    <row r="14" ht="12.75" customHeight="1">
      <c r="A14" s="23" t="s">
        <v>22</v>
      </c>
      <c r="B14" s="19" t="s">
        <v>56</v>
      </c>
      <c r="C14" s="27" t="s">
        <v>56</v>
      </c>
      <c r="D14" s="27" t="s">
        <v>56</v>
      </c>
      <c r="E14" s="27" t="s">
        <v>56</v>
      </c>
      <c r="F14" s="27" t="s">
        <v>56</v>
      </c>
      <c r="G14" s="27" t="s">
        <v>56</v>
      </c>
      <c r="H14" s="27" t="s">
        <v>56</v>
      </c>
      <c r="I14" s="27" t="s">
        <v>56</v>
      </c>
    </row>
    <row r="15" ht="12.75" customHeight="1">
      <c r="A15" s="9" t="s">
        <v>23</v>
      </c>
      <c r="B15" s="19" t="n">
        <f t="shared" ref="B15:B28" si="1">SUM(C15:I15)</f>
        <v>3731</v>
      </c>
      <c r="C15" s="2" t="n">
        <v>13</v>
      </c>
      <c r="D15" s="2" t="n">
        <v>3298</v>
      </c>
      <c r="E15" s="2" t="n">
        <v>184</v>
      </c>
      <c r="F15" s="2" t="n">
        <v>16</v>
      </c>
      <c r="G15" s="2" t="n">
        <v>153</v>
      </c>
      <c r="H15" s="2" t="n">
        <v>25</v>
      </c>
      <c r="I15" s="2" t="n">
        <v>42</v>
      </c>
    </row>
    <row r="16" ht="12.75" customHeight="1">
      <c r="A16" s="9" t="s">
        <v>24</v>
      </c>
      <c r="B16" s="19" t="n">
        <f t="shared" si="1"/>
        <v>2169</v>
      </c>
      <c r="C16" s="2" t="n">
        <v>104</v>
      </c>
      <c r="D16" s="2" t="n">
        <v>1503</v>
      </c>
      <c r="E16" s="2" t="n">
        <v>446</v>
      </c>
      <c r="F16" s="2" t="n">
        <v>38</v>
      </c>
      <c r="G16" s="27" t="s">
        <v>56</v>
      </c>
      <c r="H16" s="2" t="n">
        <v>26</v>
      </c>
      <c r="I16" s="2" t="n">
        <v>52</v>
      </c>
    </row>
    <row r="17" ht="12.75" customHeight="1">
      <c r="A17" s="9" t="s">
        <v>25</v>
      </c>
      <c r="B17" s="19" t="n">
        <f t="shared" si="1"/>
        <v>1488</v>
      </c>
      <c r="C17" s="2" t="n">
        <v>65</v>
      </c>
      <c r="D17" s="2" t="n">
        <v>1290</v>
      </c>
      <c r="E17" s="2" t="n">
        <v>52</v>
      </c>
      <c r="F17" s="25"/>
      <c r="G17" s="27" t="s">
        <v>56</v>
      </c>
      <c r="H17" s="27" t="s">
        <v>56</v>
      </c>
      <c r="I17" s="2" t="n">
        <v>81</v>
      </c>
    </row>
    <row r="18" ht="12.75" customHeight="1">
      <c r="A18" s="9" t="s">
        <v>26</v>
      </c>
      <c r="B18" s="19" t="n">
        <f t="shared" si="1"/>
        <v>1325</v>
      </c>
      <c r="C18" s="2" t="n">
        <v>417</v>
      </c>
      <c r="D18" s="2" t="n">
        <v>725</v>
      </c>
      <c r="E18" s="2" t="n">
        <v>107</v>
      </c>
      <c r="F18" s="2" t="n">
        <v>4</v>
      </c>
      <c r="G18" s="27" t="s">
        <v>56</v>
      </c>
      <c r="H18" s="2" t="n">
        <v>29</v>
      </c>
      <c r="I18" s="2" t="n">
        <v>43</v>
      </c>
    </row>
    <row r="19" ht="12.75" customHeight="1">
      <c r="A19" s="9" t="s">
        <v>27</v>
      </c>
      <c r="B19" s="19" t="n">
        <f t="shared" si="1"/>
        <v>3576</v>
      </c>
      <c r="C19" s="2" t="n">
        <v>95</v>
      </c>
      <c r="D19" s="2" t="n">
        <v>2988</v>
      </c>
      <c r="E19" s="2" t="n">
        <v>95</v>
      </c>
      <c r="F19" s="2" t="n">
        <v>131</v>
      </c>
      <c r="G19" s="2" t="n">
        <v>85</v>
      </c>
      <c r="H19" s="2" t="n">
        <v>77</v>
      </c>
      <c r="I19" s="2" t="n">
        <v>105</v>
      </c>
    </row>
    <row r="20" ht="12.75" customHeight="1">
      <c r="A20" s="9" t="s">
        <v>28</v>
      </c>
      <c r="B20" s="19" t="n">
        <f t="shared" si="1"/>
        <v>661</v>
      </c>
      <c r="C20" s="2" t="n">
        <v>661</v>
      </c>
      <c r="D20" s="27" t="s">
        <v>56</v>
      </c>
      <c r="E20" s="27" t="s">
        <v>56</v>
      </c>
      <c r="F20" s="27" t="s">
        <v>56</v>
      </c>
      <c r="G20" s="27" t="s">
        <v>56</v>
      </c>
      <c r="H20" s="27" t="s">
        <v>56</v>
      </c>
      <c r="I20" s="27" t="s">
        <v>56</v>
      </c>
    </row>
    <row r="21" ht="12.75" customHeight="1">
      <c r="A21" s="9" t="s">
        <v>29</v>
      </c>
      <c r="B21" s="19" t="n">
        <f t="shared" si="1"/>
        <v>1460</v>
      </c>
      <c r="C21" s="2" t="n">
        <v>20</v>
      </c>
      <c r="D21" s="2" t="n">
        <v>1329</v>
      </c>
      <c r="E21" s="2" t="n">
        <v>75</v>
      </c>
      <c r="F21" s="2" t="n">
        <v>14</v>
      </c>
      <c r="G21" s="27" t="s">
        <v>56</v>
      </c>
      <c r="H21" s="2" t="n">
        <v>20</v>
      </c>
      <c r="I21" s="2" t="n">
        <v>2</v>
      </c>
    </row>
    <row r="22" ht="12.75" customHeight="1">
      <c r="A22" s="9" t="s">
        <v>30</v>
      </c>
      <c r="B22" s="19" t="n">
        <f t="shared" si="1"/>
        <v>2254</v>
      </c>
      <c r="C22" s="2" t="n">
        <v>156</v>
      </c>
      <c r="D22" s="2" t="n">
        <v>1392</v>
      </c>
      <c r="E22" s="2" t="n">
        <v>652</v>
      </c>
      <c r="F22" s="2" t="n">
        <v>34</v>
      </c>
      <c r="G22" s="27" t="s">
        <v>56</v>
      </c>
      <c r="H22" s="2" t="n">
        <v>15</v>
      </c>
      <c r="I22" s="2" t="n">
        <v>5</v>
      </c>
    </row>
    <row r="23" ht="12.75" customHeight="1">
      <c r="A23" s="9" t="s">
        <v>31</v>
      </c>
      <c r="B23" s="19" t="n">
        <f t="shared" si="1"/>
        <v>628</v>
      </c>
      <c r="C23" s="2" t="n">
        <v>36</v>
      </c>
      <c r="D23" s="2" t="n">
        <v>395</v>
      </c>
      <c r="E23" s="2" t="n">
        <v>138</v>
      </c>
      <c r="F23" s="2" t="n">
        <v>32</v>
      </c>
      <c r="G23" s="27" t="s">
        <v>56</v>
      </c>
      <c r="H23" s="2" t="n">
        <v>27</v>
      </c>
      <c r="I23" s="25" t="s">
        <v>56</v>
      </c>
    </row>
    <row r="24" ht="12.75" customHeight="1">
      <c r="A24" s="9" t="s">
        <v>32</v>
      </c>
      <c r="B24" s="19" t="n">
        <f t="shared" si="1"/>
        <v>1765</v>
      </c>
      <c r="C24" s="2" t="n">
        <v>413</v>
      </c>
      <c r="D24" s="2" t="n">
        <v>1049</v>
      </c>
      <c r="E24" s="2" t="n">
        <v>73</v>
      </c>
      <c r="F24" s="2" t="n">
        <v>8</v>
      </c>
      <c r="G24" s="2" t="n">
        <v>101</v>
      </c>
      <c r="H24" s="2" t="n">
        <v>68</v>
      </c>
      <c r="I24" s="2" t="n">
        <v>53</v>
      </c>
    </row>
    <row r="25" ht="12.75" customHeight="1">
      <c r="A25" s="9" t="s">
        <v>33</v>
      </c>
      <c r="B25" s="19" t="n">
        <f t="shared" si="1"/>
        <v>176</v>
      </c>
      <c r="C25" s="2" t="n">
        <v>43</v>
      </c>
      <c r="D25" s="2" t="n">
        <v>31</v>
      </c>
      <c r="E25" s="27" t="s">
        <v>56</v>
      </c>
      <c r="F25" s="27" t="s">
        <v>56</v>
      </c>
      <c r="G25" s="27" t="s">
        <v>56</v>
      </c>
      <c r="H25" s="2" t="n">
        <v>20</v>
      </c>
      <c r="I25" s="2" t="n">
        <v>82</v>
      </c>
    </row>
    <row r="26" ht="12.75" customHeight="1">
      <c r="A26" s="9" t="s">
        <v>34</v>
      </c>
      <c r="B26" s="19" t="n">
        <f t="shared" si="1"/>
        <v>5495</v>
      </c>
      <c r="C26" s="2" t="n">
        <v>143</v>
      </c>
      <c r="D26" s="2" t="n">
        <v>4199</v>
      </c>
      <c r="E26" s="2" t="n">
        <v>725</v>
      </c>
      <c r="F26" s="2" t="n">
        <v>174</v>
      </c>
      <c r="G26" s="2" t="n">
        <v>104</v>
      </c>
      <c r="H26" s="2" t="n">
        <v>107</v>
      </c>
      <c r="I26" s="2" t="n">
        <v>43</v>
      </c>
    </row>
    <row r="27" ht="12.75" customHeight="1">
      <c r="A27" s="9" t="s">
        <v>35</v>
      </c>
      <c r="B27" s="19" t="n">
        <f t="shared" si="1"/>
        <v>7595</v>
      </c>
      <c r="C27" s="2" t="n">
        <v>10</v>
      </c>
      <c r="D27" s="2" t="n">
        <v>3609</v>
      </c>
      <c r="E27" s="2" t="n">
        <v>2948</v>
      </c>
      <c r="F27" s="2" t="n">
        <v>63</v>
      </c>
      <c r="G27" s="2" t="n">
        <v>710</v>
      </c>
      <c r="H27" s="2" t="n">
        <v>198</v>
      </c>
      <c r="I27" s="2" t="n">
        <v>57</v>
      </c>
    </row>
    <row r="28" ht="12.75" customHeight="1">
      <c r="A28" s="21" t="s">
        <v>36</v>
      </c>
      <c r="B28" s="19" t="n">
        <f t="shared" si="1"/>
        <v>1490</v>
      </c>
      <c r="C28" s="25" t="s">
        <v>56</v>
      </c>
      <c r="D28" s="2" t="n">
        <v>686</v>
      </c>
      <c r="E28" s="3" t="n">
        <v>243</v>
      </c>
      <c r="F28" s="3" t="n">
        <v>3</v>
      </c>
      <c r="G28" s="3" t="n">
        <v>496</v>
      </c>
      <c r="H28" s="3" t="n">
        <v>43</v>
      </c>
      <c r="I28" s="3" t="n">
        <v>19</v>
      </c>
    </row>
    <row r="29" ht="12.75" customHeight="1">
      <c r="A29" s="29" t="s">
        <v>74</v>
      </c>
      <c r="B29" s="29"/>
      <c r="C29" s="29"/>
      <c r="D29" s="29"/>
      <c r="E29" s="29"/>
      <c r="F29" s="29"/>
      <c r="G29" s="29"/>
      <c r="H29" s="29"/>
      <c r="I29" s="29"/>
    </row>
    <row r="30" ht="12.75" customHeight="1">
      <c r="A30" s="10" t="s">
        <v>75</v>
      </c>
      <c r="B30" s="10"/>
      <c r="C30" s="10"/>
      <c r="D30" s="10"/>
      <c r="E30" s="10"/>
      <c r="F30" s="10"/>
      <c r="G30" s="10"/>
      <c r="H30" s="10"/>
      <c r="I30" s="10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</row>
    <row r="32" ht="12.75" customHeight="1">
      <c r="B32" s="24"/>
      <c r="C32" s="24"/>
      <c r="D32" s="24"/>
      <c r="E32" s="24"/>
      <c r="F32" s="24"/>
      <c r="G32" s="24"/>
      <c r="H32" s="24"/>
      <c r="I32" s="24"/>
    </row>
    <row r="35" ht="12.75" customHeight="1">
      <c r="E35" s="25"/>
      <c r="F35" s="25"/>
      <c r="G35" s="25"/>
      <c r="H35" s="25"/>
      <c r="I35" s="25"/>
      <c r="J35" s="25"/>
      <c r="K35" s="25"/>
    </row>
    <row r="36" ht="12.75" customHeight="1">
      <c r="E36" s="2"/>
      <c r="F36" s="2"/>
      <c r="G36" s="2"/>
      <c r="H36" s="25"/>
      <c r="I36" s="25"/>
      <c r="J36" s="2"/>
      <c r="K36" s="2"/>
    </row>
    <row r="37" ht="12.75" customHeight="1">
      <c r="D37" s="2"/>
      <c r="E37" s="25"/>
      <c r="F37" s="2"/>
      <c r="G37" s="25"/>
      <c r="H37" s="25"/>
      <c r="I37" s="25"/>
      <c r="J37" s="25"/>
      <c r="K37" s="25"/>
    </row>
    <row r="38" ht="12.75" customHeight="1">
      <c r="E38" s="25"/>
      <c r="F38" s="25"/>
      <c r="G38" s="25"/>
      <c r="H38" s="25"/>
      <c r="I38" s="25"/>
      <c r="J38" s="25"/>
      <c r="K38" s="25"/>
    </row>
    <row r="39" ht="12.75" customHeight="1">
      <c r="E39" s="25"/>
      <c r="F39" s="25"/>
      <c r="G39" s="25"/>
      <c r="H39" s="25"/>
      <c r="I39" s="25"/>
      <c r="J39" s="25"/>
      <c r="K39" s="25"/>
    </row>
    <row r="40" ht="12.75" customHeight="1">
      <c r="E40" s="25"/>
      <c r="F40" s="25"/>
      <c r="G40" s="25"/>
      <c r="H40" s="25"/>
      <c r="I40" s="25"/>
      <c r="J40" s="25"/>
      <c r="K40" s="25"/>
    </row>
    <row r="41" ht="12.75" customHeight="1">
      <c r="E41" s="25"/>
      <c r="F41" s="25"/>
      <c r="G41" s="25"/>
      <c r="H41" s="25"/>
      <c r="I41" s="25"/>
      <c r="J41" s="25"/>
      <c r="K41" s="25"/>
    </row>
    <row r="42" ht="12.75" customHeight="1">
      <c r="E42" s="25"/>
      <c r="F42" s="25"/>
      <c r="G42" s="25"/>
      <c r="H42" s="25"/>
      <c r="I42" s="25"/>
      <c r="J42" s="25"/>
      <c r="K42" s="25"/>
    </row>
    <row r="43" ht="12.75" customHeight="1">
      <c r="E43" s="25"/>
      <c r="F43" s="25"/>
      <c r="G43" s="25"/>
      <c r="H43" s="25"/>
      <c r="I43" s="25"/>
      <c r="J43" s="25"/>
      <c r="K43" s="25"/>
    </row>
    <row r="44" ht="12.75" customHeight="1">
      <c r="E44" s="2"/>
      <c r="F44" s="2"/>
      <c r="G44" s="2"/>
      <c r="H44" s="2"/>
      <c r="I44" s="2"/>
      <c r="J44" s="2"/>
      <c r="K44" s="2"/>
    </row>
    <row r="45" ht="12.75" customHeight="1">
      <c r="E45" s="2"/>
      <c r="F45" s="2"/>
      <c r="G45" s="2"/>
      <c r="H45" s="2"/>
      <c r="I45" s="25"/>
      <c r="J45" s="2"/>
      <c r="K45" s="2"/>
    </row>
    <row r="46" ht="12.75" customHeight="1">
      <c r="E46" s="2"/>
      <c r="F46" s="2"/>
      <c r="G46" s="2"/>
      <c r="H46" s="25"/>
      <c r="I46" s="25"/>
      <c r="J46" s="25"/>
      <c r="K46" s="2"/>
    </row>
    <row r="47" ht="12.75" customHeight="1">
      <c r="E47" s="2"/>
      <c r="F47" s="2"/>
      <c r="G47" s="2"/>
      <c r="H47" s="2"/>
      <c r="I47" s="25"/>
      <c r="J47" s="2"/>
      <c r="K47" s="2"/>
    </row>
    <row r="48" ht="12.75" customHeight="1">
      <c r="E48" s="2"/>
      <c r="F48" s="2"/>
      <c r="G48" s="2"/>
      <c r="H48" s="2"/>
      <c r="I48" s="2"/>
      <c r="J48" s="2"/>
      <c r="K48" s="2"/>
    </row>
    <row r="49" ht="12.75" customHeight="1">
      <c r="E49" s="2"/>
      <c r="F49" s="25"/>
      <c r="G49" s="25"/>
      <c r="H49" s="25"/>
      <c r="I49" s="25"/>
      <c r="J49" s="25"/>
      <c r="K49" s="25"/>
    </row>
    <row r="50" ht="12.75" customHeight="1">
      <c r="E50" s="2"/>
      <c r="F50" s="2"/>
      <c r="G50" s="2"/>
      <c r="H50" s="2"/>
      <c r="I50" s="25"/>
      <c r="J50" s="2"/>
      <c r="K50" s="2"/>
    </row>
    <row r="51" ht="12.75" customHeight="1">
      <c r="E51" s="2"/>
      <c r="F51" s="2"/>
      <c r="G51" s="2"/>
      <c r="H51" s="2"/>
      <c r="I51" s="25"/>
      <c r="J51" s="2"/>
      <c r="K51" s="2"/>
    </row>
    <row r="52" ht="12.75" customHeight="1">
      <c r="E52" s="2"/>
      <c r="F52" s="2"/>
      <c r="G52" s="2"/>
      <c r="H52" s="2"/>
      <c r="I52" s="25"/>
      <c r="J52" s="2"/>
      <c r="K52" s="25"/>
    </row>
    <row r="53" ht="12.75" customHeight="1">
      <c r="E53" s="2"/>
      <c r="F53" s="2"/>
      <c r="G53" s="2"/>
      <c r="H53" s="2"/>
      <c r="I53" s="2"/>
      <c r="J53" s="2"/>
      <c r="K53" s="2"/>
    </row>
    <row r="54" ht="12.75" customHeight="1">
      <c r="E54" s="2"/>
      <c r="F54" s="2"/>
      <c r="G54" s="25"/>
      <c r="H54" s="25"/>
      <c r="I54" s="25"/>
      <c r="J54" s="2"/>
      <c r="K54" s="2"/>
    </row>
    <row r="55" ht="12.75" customHeight="1">
      <c r="E55" s="2"/>
      <c r="F55" s="2"/>
      <c r="G55" s="2"/>
      <c r="H55" s="2"/>
      <c r="I55" s="2"/>
      <c r="J55" s="2"/>
      <c r="K55" s="2"/>
    </row>
  </sheetData>
  <mergeCells count="8">
    <mergeCell ref="A31:I31"/>
    <mergeCell ref="A2:G2"/>
    <mergeCell ref="H2:I2"/>
    <mergeCell ref="C3:I3"/>
    <mergeCell ref="A29:I29"/>
    <mergeCell ref="A30:I30"/>
    <mergeCell ref="A3:A4"/>
    <mergeCell ref="B3:B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5.5546875" hidden="0" customWidth="1"/>
  </cols>
  <sheetData>
    <row r="1" ht="12.75" customHeight="1">
      <c r="A1" s="1" t="s">
        <v>57</v>
      </c>
      <c r="B1" s="1"/>
      <c r="C1" s="5"/>
      <c r="D1" s="5"/>
      <c r="E1" s="5"/>
      <c r="F1" s="4"/>
      <c r="G1" s="5"/>
      <c r="H1" s="5"/>
      <c r="I1" s="5"/>
    </row>
    <row r="2" ht="12.75" customHeight="1">
      <c r="A2" s="12" t="s">
        <v>77</v>
      </c>
      <c r="B2" s="12"/>
      <c r="C2" s="12"/>
      <c r="D2" s="12"/>
      <c r="E2" s="12"/>
      <c r="F2" s="12"/>
      <c r="G2" s="12"/>
      <c r="H2" s="32" t="s">
        <v>1</v>
      </c>
      <c r="I2" s="32"/>
    </row>
    <row r="3" ht="12.75" customHeight="1">
      <c r="A3" s="16" t="s">
        <v>2</v>
      </c>
      <c r="B3" s="16" t="s">
        <v>3</v>
      </c>
      <c r="C3" s="30" t="s">
        <v>4</v>
      </c>
      <c r="D3" s="31"/>
      <c r="E3" s="31"/>
      <c r="F3" s="31"/>
      <c r="G3" s="31"/>
      <c r="H3" s="31"/>
      <c r="I3" s="31"/>
    </row>
    <row r="4" ht="78" customHeight="1">
      <c r="A4" s="17"/>
      <c r="B4" s="17"/>
      <c r="C4" s="7" t="s">
        <v>5</v>
      </c>
      <c r="D4" s="7" t="s">
        <v>42</v>
      </c>
      <c r="E4" s="7" t="s">
        <v>7</v>
      </c>
      <c r="F4" s="7" t="s">
        <v>8</v>
      </c>
      <c r="G4" s="7" t="s">
        <v>9</v>
      </c>
      <c r="H4" s="7" t="s">
        <v>80</v>
      </c>
      <c r="I4" s="8" t="s">
        <v>73</v>
      </c>
    </row>
    <row r="5" ht="12.75" customHeight="1">
      <c r="A5" s="6" t="s">
        <v>12</v>
      </c>
      <c r="B5" s="19" t="n">
        <f>SUM(C5:I5)</f>
        <v>35918</v>
      </c>
      <c r="C5" s="19" t="n">
        <f>SUM(C6:C28)</f>
        <v>2244</v>
      </c>
      <c r="D5" s="19" t="n">
        <f t="shared" ref="D5:I5" si="0">SUM(D6:D28)</f>
        <v>24394</v>
      </c>
      <c r="E5" s="19" t="n">
        <f t="shared" si="0"/>
        <v>5992</v>
      </c>
      <c r="F5" s="19" t="n">
        <f t="shared" si="0"/>
        <v>516</v>
      </c>
      <c r="G5" s="19" t="n">
        <f t="shared" si="0"/>
        <v>1524</v>
      </c>
      <c r="H5" s="19" t="n">
        <f t="shared" si="0"/>
        <v>661</v>
      </c>
      <c r="I5" s="19" t="n">
        <f t="shared" si="0"/>
        <v>587</v>
      </c>
    </row>
    <row r="6" ht="12.75" customHeight="1">
      <c r="A6" s="9" t="s">
        <v>13</v>
      </c>
      <c r="B6" s="27" t="s">
        <v>56</v>
      </c>
      <c r="C6" s="27" t="s">
        <v>56</v>
      </c>
      <c r="D6" s="27" t="s">
        <v>56</v>
      </c>
      <c r="E6" s="27" t="s">
        <v>56</v>
      </c>
      <c r="F6" s="27" t="s">
        <v>56</v>
      </c>
      <c r="G6" s="27" t="s">
        <v>56</v>
      </c>
      <c r="H6" s="27" t="s">
        <v>56</v>
      </c>
      <c r="I6" s="27" t="s">
        <v>56</v>
      </c>
    </row>
    <row r="7" ht="12.75" customHeight="1">
      <c r="A7" s="9" t="s">
        <v>15</v>
      </c>
      <c r="B7" s="19" t="n">
        <f>SUM(C7:I7)</f>
        <v>1921</v>
      </c>
      <c r="C7" s="2" t="n">
        <v>104</v>
      </c>
      <c r="D7" s="2" t="n">
        <v>1723</v>
      </c>
      <c r="E7" s="2" t="n">
        <v>82</v>
      </c>
      <c r="F7" s="27" t="s">
        <v>56</v>
      </c>
      <c r="G7" s="27" t="s">
        <v>56</v>
      </c>
      <c r="H7" s="2" t="n">
        <v>6</v>
      </c>
      <c r="I7" s="2" t="n">
        <v>6</v>
      </c>
    </row>
    <row r="8" ht="12.75" customHeight="1">
      <c r="A8" s="9" t="s">
        <v>16</v>
      </c>
      <c r="B8" s="19" t="n">
        <f>SUM(C8:I8)</f>
        <v>140</v>
      </c>
      <c r="C8" s="27" t="s">
        <v>56</v>
      </c>
      <c r="D8" s="2" t="n">
        <v>140</v>
      </c>
      <c r="E8" s="25" t="s">
        <v>56</v>
      </c>
      <c r="F8" s="27" t="s">
        <v>56</v>
      </c>
      <c r="G8" s="27" t="s">
        <v>56</v>
      </c>
      <c r="H8" s="27" t="s">
        <v>56</v>
      </c>
      <c r="I8" s="27" t="s">
        <v>56</v>
      </c>
    </row>
    <row r="9" ht="12.75" customHeight="1">
      <c r="A9" s="23" t="s">
        <v>17</v>
      </c>
      <c r="B9" s="19" t="s">
        <v>56</v>
      </c>
      <c r="C9" s="27" t="s">
        <v>56</v>
      </c>
      <c r="D9" s="27" t="s">
        <v>56</v>
      </c>
      <c r="E9" s="25" t="s">
        <v>56</v>
      </c>
      <c r="F9" s="27" t="s">
        <v>56</v>
      </c>
      <c r="G9" s="27" t="s">
        <v>56</v>
      </c>
      <c r="H9" s="27" t="s">
        <v>56</v>
      </c>
      <c r="I9" s="27" t="s">
        <v>56</v>
      </c>
    </row>
    <row r="10" ht="12.75" customHeight="1">
      <c r="A10" s="23" t="s">
        <v>18</v>
      </c>
      <c r="B10" s="19" t="s">
        <v>56</v>
      </c>
      <c r="C10" s="27" t="s">
        <v>56</v>
      </c>
      <c r="D10" s="27" t="s">
        <v>56</v>
      </c>
      <c r="E10" s="25" t="s">
        <v>56</v>
      </c>
      <c r="F10" s="27" t="s">
        <v>56</v>
      </c>
      <c r="G10" s="27" t="s">
        <v>56</v>
      </c>
      <c r="H10" s="27" t="s">
        <v>56</v>
      </c>
      <c r="I10" s="27" t="s">
        <v>56</v>
      </c>
    </row>
    <row r="11" ht="12.75" customHeight="1">
      <c r="A11" s="23" t="s">
        <v>19</v>
      </c>
      <c r="B11" s="19" t="s">
        <v>56</v>
      </c>
      <c r="C11" s="25" t="s">
        <v>56</v>
      </c>
      <c r="D11" s="25" t="s">
        <v>56</v>
      </c>
      <c r="E11" s="25" t="s">
        <v>56</v>
      </c>
      <c r="F11" s="27" t="s">
        <v>56</v>
      </c>
      <c r="G11" s="27" t="s">
        <v>56</v>
      </c>
      <c r="H11" s="27" t="s">
        <v>56</v>
      </c>
      <c r="I11" s="27" t="s">
        <v>56</v>
      </c>
    </row>
    <row r="12" ht="12.75" customHeight="1">
      <c r="A12" s="23" t="s">
        <v>20</v>
      </c>
      <c r="B12" s="19" t="s">
        <v>56</v>
      </c>
      <c r="C12" s="25" t="s">
        <v>56</v>
      </c>
      <c r="D12" s="25" t="s">
        <v>56</v>
      </c>
      <c r="E12" s="25" t="s">
        <v>56</v>
      </c>
      <c r="F12" s="27" t="s">
        <v>56</v>
      </c>
      <c r="G12" s="27" t="s">
        <v>56</v>
      </c>
      <c r="H12" s="27" t="s">
        <v>56</v>
      </c>
      <c r="I12" s="27" t="s">
        <v>56</v>
      </c>
    </row>
    <row r="13" ht="12.75" customHeight="1">
      <c r="A13" s="23" t="s">
        <v>21</v>
      </c>
      <c r="B13" s="19" t="s">
        <v>56</v>
      </c>
      <c r="C13" s="25" t="s">
        <v>56</v>
      </c>
      <c r="D13" s="25" t="s">
        <v>56</v>
      </c>
      <c r="E13" s="25" t="s">
        <v>56</v>
      </c>
      <c r="F13" s="27" t="s">
        <v>56</v>
      </c>
      <c r="G13" s="27" t="s">
        <v>56</v>
      </c>
      <c r="H13" s="27" t="s">
        <v>56</v>
      </c>
      <c r="I13" s="27" t="s">
        <v>56</v>
      </c>
    </row>
    <row r="14" ht="12.75" customHeight="1">
      <c r="A14" s="23" t="s">
        <v>22</v>
      </c>
      <c r="B14" s="19" t="s">
        <v>56</v>
      </c>
      <c r="C14" s="25" t="s">
        <v>56</v>
      </c>
      <c r="D14" s="25" t="s">
        <v>56</v>
      </c>
      <c r="E14" s="25" t="s">
        <v>56</v>
      </c>
      <c r="F14" s="27" t="s">
        <v>56</v>
      </c>
      <c r="G14" s="27" t="s">
        <v>56</v>
      </c>
      <c r="H14" s="27" t="s">
        <v>56</v>
      </c>
      <c r="I14" s="27" t="s">
        <v>56</v>
      </c>
    </row>
    <row r="15" ht="12.75" customHeight="1">
      <c r="A15" s="9" t="s">
        <v>23</v>
      </c>
      <c r="B15" s="19" t="n">
        <f t="shared" ref="B15:B28" si="1">SUM(C15:I15)</f>
        <v>3727</v>
      </c>
      <c r="C15" s="2" t="n">
        <v>13</v>
      </c>
      <c r="D15" s="2" t="n">
        <v>3298</v>
      </c>
      <c r="E15" s="2" t="n">
        <v>180</v>
      </c>
      <c r="F15" s="2" t="n">
        <v>16</v>
      </c>
      <c r="G15" s="2" t="n">
        <v>153</v>
      </c>
      <c r="H15" s="2" t="n">
        <v>25</v>
      </c>
      <c r="I15" s="2" t="n">
        <v>42</v>
      </c>
    </row>
    <row r="16" ht="12.75" customHeight="1">
      <c r="A16" s="9" t="s">
        <v>24</v>
      </c>
      <c r="B16" s="19" t="n">
        <f t="shared" si="1"/>
        <v>2169</v>
      </c>
      <c r="C16" s="2" t="n">
        <v>104</v>
      </c>
      <c r="D16" s="2" t="n">
        <v>1503</v>
      </c>
      <c r="E16" s="2" t="n">
        <v>446</v>
      </c>
      <c r="F16" s="2" t="n">
        <v>38</v>
      </c>
      <c r="G16" s="25" t="s">
        <v>56</v>
      </c>
      <c r="H16" s="2" t="n">
        <v>26</v>
      </c>
      <c r="I16" s="2" t="n">
        <v>52</v>
      </c>
    </row>
    <row r="17" ht="12.75" customHeight="1">
      <c r="A17" s="9" t="s">
        <v>25</v>
      </c>
      <c r="B17" s="19" t="n">
        <f t="shared" si="1"/>
        <v>1488</v>
      </c>
      <c r="C17" s="2" t="n">
        <v>65</v>
      </c>
      <c r="D17" s="2" t="n">
        <v>1290</v>
      </c>
      <c r="E17" s="2" t="n">
        <v>52</v>
      </c>
      <c r="F17" s="25" t="s">
        <v>56</v>
      </c>
      <c r="G17" s="25" t="s">
        <v>56</v>
      </c>
      <c r="H17" s="27" t="s">
        <v>56</v>
      </c>
      <c r="I17" s="2" t="n">
        <v>81</v>
      </c>
    </row>
    <row r="18" ht="12.75" customHeight="1">
      <c r="A18" s="9" t="s">
        <v>26</v>
      </c>
      <c r="B18" s="19" t="n">
        <f t="shared" si="1"/>
        <v>1325</v>
      </c>
      <c r="C18" s="2" t="n">
        <v>417</v>
      </c>
      <c r="D18" s="2" t="n">
        <v>725</v>
      </c>
      <c r="E18" s="2" t="n">
        <v>107</v>
      </c>
      <c r="F18" s="2" t="n">
        <v>4</v>
      </c>
      <c r="G18" s="25" t="s">
        <v>56</v>
      </c>
      <c r="H18" s="2" t="n">
        <v>29</v>
      </c>
      <c r="I18" s="2" t="n">
        <v>43</v>
      </c>
    </row>
    <row r="19" ht="12.75" customHeight="1">
      <c r="A19" s="9" t="s">
        <v>27</v>
      </c>
      <c r="B19" s="19" t="n">
        <f t="shared" si="1"/>
        <v>3576</v>
      </c>
      <c r="C19" s="2" t="n">
        <v>95</v>
      </c>
      <c r="D19" s="2" t="n">
        <v>2988</v>
      </c>
      <c r="E19" s="2" t="n">
        <v>95</v>
      </c>
      <c r="F19" s="2" t="n">
        <v>131</v>
      </c>
      <c r="G19" s="2" t="n">
        <v>85</v>
      </c>
      <c r="H19" s="2" t="n">
        <v>77</v>
      </c>
      <c r="I19" s="2" t="n">
        <v>105</v>
      </c>
    </row>
    <row r="20" ht="12.75" customHeight="1">
      <c r="A20" s="9" t="s">
        <v>28</v>
      </c>
      <c r="B20" s="19" t="n">
        <f t="shared" si="1"/>
        <v>661</v>
      </c>
      <c r="C20" s="2" t="n">
        <v>661</v>
      </c>
      <c r="D20" s="25" t="s">
        <v>56</v>
      </c>
      <c r="E20" s="25" t="s">
        <v>56</v>
      </c>
      <c r="F20" s="27" t="s">
        <v>56</v>
      </c>
      <c r="G20" s="25" t="s">
        <v>56</v>
      </c>
      <c r="H20" s="27" t="s">
        <v>56</v>
      </c>
      <c r="I20" s="27" t="s">
        <v>56</v>
      </c>
    </row>
    <row r="21" ht="12.75" customHeight="1">
      <c r="A21" s="9" t="s">
        <v>29</v>
      </c>
      <c r="B21" s="19" t="n">
        <f t="shared" si="1"/>
        <v>1460</v>
      </c>
      <c r="C21" s="2" t="n">
        <v>20</v>
      </c>
      <c r="D21" s="2" t="n">
        <v>1329</v>
      </c>
      <c r="E21" s="2" t="n">
        <v>75</v>
      </c>
      <c r="F21" s="2" t="n">
        <v>14</v>
      </c>
      <c r="G21" s="25" t="s">
        <v>56</v>
      </c>
      <c r="H21" s="2" t="n">
        <v>20</v>
      </c>
      <c r="I21" s="2" t="n">
        <v>2</v>
      </c>
    </row>
    <row r="22" ht="12.75" customHeight="1">
      <c r="A22" s="9" t="s">
        <v>30</v>
      </c>
      <c r="B22" s="19" t="n">
        <f t="shared" si="1"/>
        <v>2255</v>
      </c>
      <c r="C22" s="2" t="n">
        <v>156</v>
      </c>
      <c r="D22" s="2" t="n">
        <v>1393</v>
      </c>
      <c r="E22" s="2" t="n">
        <v>652</v>
      </c>
      <c r="F22" s="2" t="n">
        <v>34</v>
      </c>
      <c r="G22" s="25" t="s">
        <v>56</v>
      </c>
      <c r="H22" s="2" t="n">
        <v>15</v>
      </c>
      <c r="I22" s="2" t="n">
        <v>5</v>
      </c>
    </row>
    <row r="23" ht="12.75" customHeight="1">
      <c r="A23" s="9" t="s">
        <v>31</v>
      </c>
      <c r="B23" s="19" t="n">
        <f t="shared" si="1"/>
        <v>628</v>
      </c>
      <c r="C23" s="2" t="n">
        <v>36</v>
      </c>
      <c r="D23" s="2" t="n">
        <v>395</v>
      </c>
      <c r="E23" s="2" t="n">
        <v>138</v>
      </c>
      <c r="F23" s="2" t="n">
        <v>32</v>
      </c>
      <c r="G23" s="25" t="s">
        <v>56</v>
      </c>
      <c r="H23" s="2" t="n">
        <v>27</v>
      </c>
      <c r="I23" s="25" t="s">
        <v>56</v>
      </c>
    </row>
    <row r="24" ht="12.75" customHeight="1">
      <c r="A24" s="9" t="s">
        <v>32</v>
      </c>
      <c r="B24" s="19" t="n">
        <f t="shared" si="1"/>
        <v>1761</v>
      </c>
      <c r="C24" s="2" t="n">
        <v>413</v>
      </c>
      <c r="D24" s="2" t="n">
        <v>1049</v>
      </c>
      <c r="E24" s="2" t="n">
        <v>73</v>
      </c>
      <c r="F24" s="2" t="n">
        <v>7</v>
      </c>
      <c r="G24" s="2" t="n">
        <v>101</v>
      </c>
      <c r="H24" s="2" t="n">
        <v>68</v>
      </c>
      <c r="I24" s="2" t="n">
        <v>50</v>
      </c>
    </row>
    <row r="25" ht="12.75" customHeight="1">
      <c r="A25" s="9" t="s">
        <v>33</v>
      </c>
      <c r="B25" s="19" t="n">
        <f t="shared" si="1"/>
        <v>176</v>
      </c>
      <c r="C25" s="2" t="n">
        <v>43</v>
      </c>
      <c r="D25" s="2" t="n">
        <v>31</v>
      </c>
      <c r="E25" s="25" t="s">
        <v>56</v>
      </c>
      <c r="F25" s="27" t="s">
        <v>56</v>
      </c>
      <c r="G25" s="25" t="s">
        <v>56</v>
      </c>
      <c r="H25" s="2" t="n">
        <v>20</v>
      </c>
      <c r="I25" s="2" t="n">
        <v>82</v>
      </c>
    </row>
    <row r="26" ht="12.75" customHeight="1">
      <c r="A26" s="9" t="s">
        <v>34</v>
      </c>
      <c r="B26" s="19" t="n">
        <f t="shared" si="1"/>
        <v>5546</v>
      </c>
      <c r="C26" s="2" t="n">
        <v>107</v>
      </c>
      <c r="D26" s="2" t="n">
        <v>4235</v>
      </c>
      <c r="E26" s="2" t="n">
        <v>776</v>
      </c>
      <c r="F26" s="2" t="n">
        <v>174</v>
      </c>
      <c r="G26" s="2" t="n">
        <v>104</v>
      </c>
      <c r="H26" s="2" t="n">
        <v>107</v>
      </c>
      <c r="I26" s="2" t="n">
        <v>43</v>
      </c>
    </row>
    <row r="27" ht="12.75" customHeight="1">
      <c r="A27" s="9" t="s">
        <v>35</v>
      </c>
      <c r="B27" s="19" t="n">
        <f t="shared" si="1"/>
        <v>7595</v>
      </c>
      <c r="C27" s="2" t="n">
        <v>10</v>
      </c>
      <c r="D27" s="2" t="n">
        <v>3609</v>
      </c>
      <c r="E27" s="2" t="n">
        <v>3073</v>
      </c>
      <c r="F27" s="2" t="n">
        <v>63</v>
      </c>
      <c r="G27" s="2" t="n">
        <v>585</v>
      </c>
      <c r="H27" s="2" t="n">
        <v>198</v>
      </c>
      <c r="I27" s="2" t="n">
        <v>57</v>
      </c>
    </row>
    <row r="28" ht="12.75" customHeight="1">
      <c r="A28" s="21" t="s">
        <v>36</v>
      </c>
      <c r="B28" s="19" t="n">
        <f t="shared" si="1"/>
        <v>1490</v>
      </c>
      <c r="C28" s="25" t="s">
        <v>56</v>
      </c>
      <c r="D28" s="2" t="n">
        <v>686</v>
      </c>
      <c r="E28" s="3" t="n">
        <v>243</v>
      </c>
      <c r="F28" s="3" t="n">
        <v>3</v>
      </c>
      <c r="G28" s="3" t="n">
        <v>496</v>
      </c>
      <c r="H28" s="3" t="n">
        <v>43</v>
      </c>
      <c r="I28" s="3" t="n">
        <v>19</v>
      </c>
    </row>
    <row r="29" ht="12.75" customHeight="1">
      <c r="A29" s="29" t="s">
        <v>74</v>
      </c>
      <c r="B29" s="29"/>
      <c r="C29" s="29"/>
      <c r="D29" s="29"/>
      <c r="E29" s="29"/>
      <c r="F29" s="29"/>
      <c r="G29" s="29"/>
      <c r="H29" s="29"/>
      <c r="I29" s="29"/>
    </row>
    <row r="30" ht="12.75" customHeight="1">
      <c r="A30" s="10" t="s">
        <v>75</v>
      </c>
      <c r="B30" s="10"/>
      <c r="C30" s="10"/>
      <c r="D30" s="10"/>
      <c r="E30" s="10"/>
      <c r="F30" s="10"/>
      <c r="G30" s="10"/>
      <c r="H30" s="10"/>
      <c r="I30" s="10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</row>
  </sheetData>
  <mergeCells count="8">
    <mergeCell ref="A30:I30"/>
    <mergeCell ref="A31:I31"/>
    <mergeCell ref="A2:G2"/>
    <mergeCell ref="H2:I2"/>
    <mergeCell ref="A3:A4"/>
    <mergeCell ref="B3:B4"/>
    <mergeCell ref="C3:I3"/>
    <mergeCell ref="A29:I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5.6640625" hidden="0" customWidth="1"/>
  </cols>
  <sheetData>
    <row r="1" ht="12.75" customHeight="1">
      <c r="A1" s="1" t="s">
        <v>57</v>
      </c>
      <c r="B1" s="1"/>
      <c r="C1" s="5"/>
      <c r="D1" s="5"/>
      <c r="E1" s="5"/>
      <c r="F1" s="4"/>
      <c r="G1" s="5"/>
      <c r="H1" s="5"/>
      <c r="I1" s="5"/>
    </row>
    <row r="2" ht="12.75" customHeight="1">
      <c r="A2" s="12" t="s">
        <v>78</v>
      </c>
      <c r="B2" s="12"/>
      <c r="C2" s="12"/>
      <c r="D2" s="12"/>
      <c r="E2" s="12"/>
      <c r="F2" s="12"/>
      <c r="G2" s="12"/>
      <c r="H2" s="32" t="s">
        <v>1</v>
      </c>
      <c r="I2" s="32"/>
    </row>
    <row r="3" ht="12.75" customHeight="1">
      <c r="A3" s="33" t="s">
        <v>2</v>
      </c>
      <c r="B3" s="33" t="s">
        <v>3</v>
      </c>
      <c r="C3" s="33" t="s">
        <v>4</v>
      </c>
      <c r="D3" s="33"/>
      <c r="E3" s="33"/>
      <c r="F3" s="33"/>
      <c r="G3" s="33"/>
      <c r="H3" s="33"/>
      <c r="I3" s="33"/>
    </row>
    <row r="4" ht="81" customHeight="1">
      <c r="A4" s="33"/>
      <c r="B4" s="33"/>
      <c r="C4" s="7" t="s">
        <v>5</v>
      </c>
      <c r="D4" s="7" t="s">
        <v>42</v>
      </c>
      <c r="E4" s="7" t="s">
        <v>7</v>
      </c>
      <c r="F4" s="7" t="s">
        <v>8</v>
      </c>
      <c r="G4" s="7" t="s">
        <v>9</v>
      </c>
      <c r="H4" s="7" t="s">
        <v>80</v>
      </c>
      <c r="I4" s="7" t="s">
        <v>73</v>
      </c>
    </row>
    <row r="5" ht="12.75" customHeight="1">
      <c r="A5" s="6" t="s">
        <v>12</v>
      </c>
      <c r="B5" s="19" t="n">
        <v>35910</v>
      </c>
      <c r="C5" s="19" t="n">
        <v>2244</v>
      </c>
      <c r="D5" s="19" t="n">
        <v>24400</v>
      </c>
      <c r="E5" s="19" t="n">
        <v>5984</v>
      </c>
      <c r="F5" s="19" t="n">
        <v>514</v>
      </c>
      <c r="G5" s="19" t="n">
        <v>1524</v>
      </c>
      <c r="H5" s="19" t="n">
        <v>661</v>
      </c>
      <c r="I5" s="19" t="n">
        <v>583</v>
      </c>
    </row>
    <row r="6" ht="12.75" customHeight="1">
      <c r="A6" s="9" t="s">
        <v>13</v>
      </c>
      <c r="B6" s="27" t="s">
        <v>56</v>
      </c>
      <c r="C6" s="25" t="s">
        <v>56</v>
      </c>
      <c r="D6" s="25" t="s">
        <v>56</v>
      </c>
      <c r="E6" s="25" t="s">
        <v>56</v>
      </c>
      <c r="F6" s="25" t="s">
        <v>56</v>
      </c>
      <c r="G6" s="25" t="s">
        <v>56</v>
      </c>
      <c r="H6" s="25" t="s">
        <v>56</v>
      </c>
      <c r="I6" s="25" t="s">
        <v>56</v>
      </c>
    </row>
    <row r="7" ht="12.75" customHeight="1">
      <c r="A7" s="9" t="s">
        <v>15</v>
      </c>
      <c r="B7" s="19" t="n">
        <v>1921</v>
      </c>
      <c r="C7" s="2" t="n">
        <v>104</v>
      </c>
      <c r="D7" s="2" t="n">
        <v>1723</v>
      </c>
      <c r="E7" s="2" t="n">
        <v>82</v>
      </c>
      <c r="F7" s="25" t="s">
        <v>56</v>
      </c>
      <c r="G7" s="25" t="s">
        <v>56</v>
      </c>
      <c r="H7" s="2" t="n">
        <v>6</v>
      </c>
      <c r="I7" s="2" t="n">
        <v>6</v>
      </c>
    </row>
    <row r="8" ht="12.75" customHeight="1">
      <c r="A8" s="9" t="s">
        <v>16</v>
      </c>
      <c r="B8" s="19" t="n">
        <v>140</v>
      </c>
      <c r="C8" s="25" t="s">
        <v>56</v>
      </c>
      <c r="D8" s="2" t="n">
        <v>140</v>
      </c>
      <c r="E8" s="25" t="s">
        <v>56</v>
      </c>
      <c r="F8" s="25" t="s">
        <v>56</v>
      </c>
      <c r="G8" s="25" t="s">
        <v>56</v>
      </c>
      <c r="H8" s="25" t="s">
        <v>56</v>
      </c>
      <c r="I8" s="25" t="s">
        <v>56</v>
      </c>
    </row>
    <row r="9" ht="12.75" customHeight="1">
      <c r="A9" s="23" t="s">
        <v>17</v>
      </c>
      <c r="B9" s="27" t="s">
        <v>56</v>
      </c>
      <c r="C9" s="25" t="s">
        <v>56</v>
      </c>
      <c r="D9" s="25" t="s">
        <v>56</v>
      </c>
      <c r="E9" s="25" t="s">
        <v>56</v>
      </c>
      <c r="F9" s="25" t="s">
        <v>56</v>
      </c>
      <c r="G9" s="25" t="s">
        <v>56</v>
      </c>
      <c r="H9" s="25" t="s">
        <v>56</v>
      </c>
      <c r="I9" s="25" t="s">
        <v>56</v>
      </c>
    </row>
    <row r="10" ht="12.75" customHeight="1">
      <c r="A10" s="23" t="s">
        <v>18</v>
      </c>
      <c r="B10" s="27" t="s">
        <v>56</v>
      </c>
      <c r="C10" s="25" t="s">
        <v>56</v>
      </c>
      <c r="D10" s="25" t="s">
        <v>56</v>
      </c>
      <c r="E10" s="25" t="s">
        <v>56</v>
      </c>
      <c r="F10" s="25" t="s">
        <v>56</v>
      </c>
      <c r="G10" s="25" t="s">
        <v>56</v>
      </c>
      <c r="H10" s="25" t="s">
        <v>56</v>
      </c>
      <c r="I10" s="25" t="s">
        <v>56</v>
      </c>
    </row>
    <row r="11" ht="12.75" customHeight="1">
      <c r="A11" s="23" t="s">
        <v>19</v>
      </c>
      <c r="B11" s="27" t="s">
        <v>56</v>
      </c>
      <c r="C11" s="25" t="s">
        <v>56</v>
      </c>
      <c r="D11" s="25" t="s">
        <v>56</v>
      </c>
      <c r="E11" s="25" t="s">
        <v>56</v>
      </c>
      <c r="F11" s="25" t="s">
        <v>56</v>
      </c>
      <c r="G11" s="25" t="s">
        <v>56</v>
      </c>
      <c r="H11" s="25" t="s">
        <v>56</v>
      </c>
      <c r="I11" s="25" t="s">
        <v>56</v>
      </c>
    </row>
    <row r="12" ht="12.75" customHeight="1">
      <c r="A12" s="23" t="s">
        <v>20</v>
      </c>
      <c r="B12" s="27" t="s">
        <v>56</v>
      </c>
      <c r="C12" s="25" t="s">
        <v>56</v>
      </c>
      <c r="D12" s="25" t="s">
        <v>56</v>
      </c>
      <c r="E12" s="25" t="s">
        <v>56</v>
      </c>
      <c r="F12" s="25" t="s">
        <v>56</v>
      </c>
      <c r="G12" s="25" t="s">
        <v>56</v>
      </c>
      <c r="H12" s="25" t="s">
        <v>56</v>
      </c>
      <c r="I12" s="25" t="s">
        <v>56</v>
      </c>
    </row>
    <row r="13" ht="12.75" customHeight="1">
      <c r="A13" s="23" t="s">
        <v>21</v>
      </c>
      <c r="B13" s="27" t="s">
        <v>56</v>
      </c>
      <c r="C13" s="25" t="s">
        <v>56</v>
      </c>
      <c r="D13" s="25" t="s">
        <v>56</v>
      </c>
      <c r="E13" s="25" t="s">
        <v>56</v>
      </c>
      <c r="F13" s="25" t="s">
        <v>56</v>
      </c>
      <c r="G13" s="25" t="s">
        <v>56</v>
      </c>
      <c r="H13" s="25" t="s">
        <v>56</v>
      </c>
      <c r="I13" s="25" t="s">
        <v>56</v>
      </c>
    </row>
    <row r="14" ht="12.75" customHeight="1">
      <c r="A14" s="23" t="s">
        <v>22</v>
      </c>
      <c r="B14" s="27" t="s">
        <v>56</v>
      </c>
      <c r="C14" s="25" t="s">
        <v>56</v>
      </c>
      <c r="D14" s="25" t="s">
        <v>56</v>
      </c>
      <c r="E14" s="25" t="s">
        <v>56</v>
      </c>
      <c r="F14" s="25" t="s">
        <v>56</v>
      </c>
      <c r="G14" s="25" t="s">
        <v>56</v>
      </c>
      <c r="H14" s="25" t="s">
        <v>56</v>
      </c>
      <c r="I14" s="25" t="s">
        <v>56</v>
      </c>
    </row>
    <row r="15" ht="12.75" customHeight="1">
      <c r="A15" s="9" t="s">
        <v>23</v>
      </c>
      <c r="B15" s="19" t="n">
        <v>3727</v>
      </c>
      <c r="C15" s="2" t="n">
        <v>13</v>
      </c>
      <c r="D15" s="2" t="n">
        <v>3298</v>
      </c>
      <c r="E15" s="2" t="n">
        <v>180</v>
      </c>
      <c r="F15" s="2" t="n">
        <v>16</v>
      </c>
      <c r="G15" s="2" t="n">
        <v>153</v>
      </c>
      <c r="H15" s="2" t="n">
        <v>25</v>
      </c>
      <c r="I15" s="2" t="n">
        <v>42</v>
      </c>
    </row>
    <row r="16" ht="12.75" customHeight="1">
      <c r="A16" s="9" t="s">
        <v>24</v>
      </c>
      <c r="B16" s="19" t="n">
        <v>2167</v>
      </c>
      <c r="C16" s="2" t="n">
        <v>104</v>
      </c>
      <c r="D16" s="2" t="n">
        <v>1503</v>
      </c>
      <c r="E16" s="2" t="n">
        <v>446</v>
      </c>
      <c r="F16" s="2" t="n">
        <v>36</v>
      </c>
      <c r="G16" s="25" t="s">
        <v>56</v>
      </c>
      <c r="H16" s="2" t="n">
        <v>26</v>
      </c>
      <c r="I16" s="2" t="n">
        <v>52</v>
      </c>
    </row>
    <row r="17" ht="12.75" customHeight="1">
      <c r="A17" s="9" t="s">
        <v>25</v>
      </c>
      <c r="B17" s="19" t="n">
        <v>1484</v>
      </c>
      <c r="C17" s="2" t="n">
        <v>65</v>
      </c>
      <c r="D17" s="2" t="n">
        <v>1290</v>
      </c>
      <c r="E17" s="2" t="n">
        <v>52</v>
      </c>
      <c r="F17" s="25" t="s">
        <v>56</v>
      </c>
      <c r="G17" s="25" t="s">
        <v>56</v>
      </c>
      <c r="H17" s="25" t="s">
        <v>56</v>
      </c>
      <c r="I17" s="2" t="n">
        <v>77</v>
      </c>
    </row>
    <row r="18" ht="12.75" customHeight="1">
      <c r="A18" s="9" t="s">
        <v>26</v>
      </c>
      <c r="B18" s="19" t="n">
        <v>1325</v>
      </c>
      <c r="C18" s="2" t="n">
        <v>417</v>
      </c>
      <c r="D18" s="2" t="n">
        <v>725</v>
      </c>
      <c r="E18" s="2" t="n">
        <v>107</v>
      </c>
      <c r="F18" s="2" t="n">
        <v>4</v>
      </c>
      <c r="G18" s="25" t="s">
        <v>56</v>
      </c>
      <c r="H18" s="2" t="n">
        <v>29</v>
      </c>
      <c r="I18" s="2" t="n">
        <v>43</v>
      </c>
    </row>
    <row r="19" ht="12.75" customHeight="1">
      <c r="A19" s="9" t="s">
        <v>27</v>
      </c>
      <c r="B19" s="19" t="n">
        <v>3576</v>
      </c>
      <c r="C19" s="2" t="n">
        <v>95</v>
      </c>
      <c r="D19" s="2" t="n">
        <v>2988</v>
      </c>
      <c r="E19" s="2" t="n">
        <v>95</v>
      </c>
      <c r="F19" s="2" t="n">
        <v>131</v>
      </c>
      <c r="G19" s="2" t="n">
        <v>85</v>
      </c>
      <c r="H19" s="2" t="n">
        <v>77</v>
      </c>
      <c r="I19" s="2" t="n">
        <v>105</v>
      </c>
    </row>
    <row r="20" ht="12.75" customHeight="1">
      <c r="A20" s="9" t="s">
        <v>28</v>
      </c>
      <c r="B20" s="19" t="n">
        <v>661</v>
      </c>
      <c r="C20" s="2" t="n">
        <v>661</v>
      </c>
      <c r="D20" s="25" t="s">
        <v>56</v>
      </c>
      <c r="E20" s="25" t="s">
        <v>56</v>
      </c>
      <c r="F20" s="25" t="s">
        <v>56</v>
      </c>
      <c r="G20" s="25" t="s">
        <v>56</v>
      </c>
      <c r="H20" s="25" t="s">
        <v>56</v>
      </c>
      <c r="I20" s="25" t="s">
        <v>56</v>
      </c>
    </row>
    <row r="21" ht="12.75" customHeight="1">
      <c r="A21" s="9" t="s">
        <v>29</v>
      </c>
      <c r="B21" s="19" t="n">
        <v>1460</v>
      </c>
      <c r="C21" s="2" t="n">
        <v>20</v>
      </c>
      <c r="D21" s="2" t="n">
        <v>1329</v>
      </c>
      <c r="E21" s="2" t="n">
        <v>75</v>
      </c>
      <c r="F21" s="2" t="n">
        <v>14</v>
      </c>
      <c r="G21" s="25" t="s">
        <v>56</v>
      </c>
      <c r="H21" s="2" t="n">
        <v>20</v>
      </c>
      <c r="I21" s="2" t="n">
        <v>2</v>
      </c>
    </row>
    <row r="22" ht="12.75" customHeight="1">
      <c r="A22" s="9" t="s">
        <v>30</v>
      </c>
      <c r="B22" s="19" t="n">
        <v>2260</v>
      </c>
      <c r="C22" s="2" t="n">
        <v>156</v>
      </c>
      <c r="D22" s="2" t="n">
        <v>1398</v>
      </c>
      <c r="E22" s="2" t="n">
        <v>652</v>
      </c>
      <c r="F22" s="2" t="n">
        <v>34</v>
      </c>
      <c r="G22" s="25" t="s">
        <v>56</v>
      </c>
      <c r="H22" s="2" t="n">
        <v>15</v>
      </c>
      <c r="I22" s="2" t="n">
        <v>5</v>
      </c>
    </row>
    <row r="23" ht="12.75" customHeight="1">
      <c r="A23" s="9" t="s">
        <v>31</v>
      </c>
      <c r="B23" s="19" t="n">
        <v>628</v>
      </c>
      <c r="C23" s="2" t="n">
        <v>36</v>
      </c>
      <c r="D23" s="2" t="n">
        <v>395</v>
      </c>
      <c r="E23" s="2" t="n">
        <v>138</v>
      </c>
      <c r="F23" s="2" t="n">
        <v>32</v>
      </c>
      <c r="G23" s="25" t="s">
        <v>56</v>
      </c>
      <c r="H23" s="2" t="n">
        <v>27</v>
      </c>
      <c r="I23" s="25" t="s">
        <v>56</v>
      </c>
    </row>
    <row r="24" ht="12.75" customHeight="1">
      <c r="A24" s="9" t="s">
        <v>32</v>
      </c>
      <c r="B24" s="19" t="n">
        <v>1752</v>
      </c>
      <c r="C24" s="2" t="n">
        <v>413</v>
      </c>
      <c r="D24" s="2" t="n">
        <v>1049</v>
      </c>
      <c r="E24" s="2" t="n">
        <v>64</v>
      </c>
      <c r="F24" s="2" t="n">
        <v>7</v>
      </c>
      <c r="G24" s="2" t="n">
        <v>101</v>
      </c>
      <c r="H24" s="2" t="n">
        <v>68</v>
      </c>
      <c r="I24" s="2" t="n">
        <v>50</v>
      </c>
    </row>
    <row r="25" ht="12.75" customHeight="1">
      <c r="A25" s="9" t="s">
        <v>33</v>
      </c>
      <c r="B25" s="19" t="n">
        <v>176</v>
      </c>
      <c r="C25" s="2" t="n">
        <v>43</v>
      </c>
      <c r="D25" s="2" t="n">
        <v>31</v>
      </c>
      <c r="E25" s="25" t="s">
        <v>56</v>
      </c>
      <c r="F25" s="25" t="s">
        <v>56</v>
      </c>
      <c r="G25" s="25" t="s">
        <v>56</v>
      </c>
      <c r="H25" s="2" t="n">
        <v>20</v>
      </c>
      <c r="I25" s="2" t="n">
        <v>82</v>
      </c>
    </row>
    <row r="26" ht="12.75" customHeight="1">
      <c r="A26" s="9" t="s">
        <v>34</v>
      </c>
      <c r="B26" s="19" t="n">
        <v>5547</v>
      </c>
      <c r="C26" s="2" t="n">
        <v>107</v>
      </c>
      <c r="D26" s="2" t="n">
        <v>4235</v>
      </c>
      <c r="E26" s="2" t="n">
        <v>777</v>
      </c>
      <c r="F26" s="2" t="n">
        <v>174</v>
      </c>
      <c r="G26" s="2" t="n">
        <v>104</v>
      </c>
      <c r="H26" s="2" t="n">
        <v>107</v>
      </c>
      <c r="I26" s="2" t="n">
        <v>43</v>
      </c>
    </row>
    <row r="27" ht="12.75" customHeight="1">
      <c r="A27" s="9" t="s">
        <v>35</v>
      </c>
      <c r="B27" s="19" t="n">
        <v>7596</v>
      </c>
      <c r="C27" s="2" t="n">
        <v>10</v>
      </c>
      <c r="D27" s="2" t="n">
        <v>3610</v>
      </c>
      <c r="E27" s="2" t="n">
        <v>3073</v>
      </c>
      <c r="F27" s="2" t="n">
        <v>63</v>
      </c>
      <c r="G27" s="2" t="n">
        <v>585</v>
      </c>
      <c r="H27" s="2" t="n">
        <v>198</v>
      </c>
      <c r="I27" s="2" t="n">
        <v>57</v>
      </c>
    </row>
    <row r="28" ht="12.75" customHeight="1">
      <c r="A28" s="21" t="s">
        <v>36</v>
      </c>
      <c r="B28" s="19" t="n">
        <v>1490</v>
      </c>
      <c r="C28" s="25" t="s">
        <v>56</v>
      </c>
      <c r="D28" s="2" t="n">
        <v>686</v>
      </c>
      <c r="E28" s="3" t="n">
        <v>243</v>
      </c>
      <c r="F28" s="3" t="n">
        <v>3</v>
      </c>
      <c r="G28" s="3" t="n">
        <v>496</v>
      </c>
      <c r="H28" s="3" t="n">
        <v>43</v>
      </c>
      <c r="I28" s="3" t="n">
        <v>19</v>
      </c>
    </row>
    <row r="29" ht="12.75" customHeight="1">
      <c r="A29" s="29" t="s">
        <v>74</v>
      </c>
      <c r="B29" s="29"/>
      <c r="C29" s="29"/>
      <c r="D29" s="29"/>
      <c r="E29" s="29"/>
      <c r="F29" s="29"/>
      <c r="G29" s="29"/>
      <c r="H29" s="29"/>
      <c r="I29" s="29"/>
    </row>
    <row r="30" ht="12.75" customHeight="1">
      <c r="A30" s="10" t="s">
        <v>75</v>
      </c>
      <c r="B30" s="10"/>
      <c r="C30" s="10"/>
      <c r="D30" s="10"/>
      <c r="E30" s="10"/>
      <c r="F30" s="10"/>
      <c r="G30" s="10"/>
      <c r="H30" s="10"/>
      <c r="I30" s="10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</row>
  </sheetData>
  <mergeCells count="8">
    <mergeCell ref="A30:I30"/>
    <mergeCell ref="A31:I31"/>
    <mergeCell ref="A2:G2"/>
    <mergeCell ref="H2:I2"/>
    <mergeCell ref="A3:A4"/>
    <mergeCell ref="B3:B4"/>
    <mergeCell ref="C3:I3"/>
    <mergeCell ref="A29:I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5.5546875" hidden="0" customWidth="1"/>
  </cols>
  <sheetData>
    <row r="1" ht="12.75" customHeight="1">
      <c r="A1" s="1" t="s">
        <v>57</v>
      </c>
      <c r="B1" s="1"/>
      <c r="C1" s="5"/>
      <c r="D1" s="5"/>
      <c r="E1" s="5"/>
      <c r="F1" s="4"/>
      <c r="G1" s="5"/>
      <c r="H1" s="5"/>
      <c r="I1" s="5"/>
    </row>
    <row r="2" ht="12.75" customHeight="1">
      <c r="A2" s="12" t="s">
        <v>79</v>
      </c>
      <c r="B2" s="12"/>
      <c r="C2" s="12"/>
      <c r="D2" s="12"/>
      <c r="E2" s="12"/>
      <c r="F2" s="12"/>
      <c r="G2" s="12"/>
      <c r="H2" s="32" t="s">
        <v>1</v>
      </c>
      <c r="I2" s="32"/>
    </row>
    <row r="3" ht="12.75" customHeight="1">
      <c r="A3" s="42" t="s">
        <v>2</v>
      </c>
      <c r="B3" s="33" t="s">
        <v>3</v>
      </c>
      <c r="C3" s="33" t="s">
        <v>4</v>
      </c>
      <c r="D3" s="33"/>
      <c r="E3" s="33"/>
      <c r="F3" s="33"/>
      <c r="G3" s="33"/>
      <c r="H3" s="33"/>
      <c r="I3" s="30"/>
    </row>
    <row r="4" ht="77.25" customHeight="1">
      <c r="A4" s="42"/>
      <c r="B4" s="33"/>
      <c r="C4" s="7" t="s">
        <v>5</v>
      </c>
      <c r="D4" s="7" t="s">
        <v>42</v>
      </c>
      <c r="E4" s="7" t="s">
        <v>7</v>
      </c>
      <c r="F4" s="7" t="s">
        <v>8</v>
      </c>
      <c r="G4" s="7" t="s">
        <v>9</v>
      </c>
      <c r="H4" s="7" t="s">
        <v>10</v>
      </c>
      <c r="I4" s="40" t="s">
        <v>73</v>
      </c>
    </row>
    <row r="5" ht="12.75" customHeight="1">
      <c r="A5" s="34" t="s">
        <v>12</v>
      </c>
      <c r="B5" s="35" t="n">
        <f>SUM(C5:I5)</f>
        <v>35831</v>
      </c>
      <c r="C5" s="35" t="n">
        <f>SUM(C6:C28)</f>
        <v>2236</v>
      </c>
      <c r="D5" s="35" t="n">
        <f t="shared" ref="D5:I5" si="0">SUM(D6:D28)</f>
        <v>24357</v>
      </c>
      <c r="E5" s="35" t="n">
        <f t="shared" si="0"/>
        <v>5861</v>
      </c>
      <c r="F5" s="35" t="n">
        <f t="shared" si="0"/>
        <v>489</v>
      </c>
      <c r="G5" s="35" t="n">
        <f t="shared" si="0"/>
        <v>1649</v>
      </c>
      <c r="H5" s="35" t="n">
        <f t="shared" si="0"/>
        <v>659</v>
      </c>
      <c r="I5" s="35" t="n">
        <f t="shared" si="0"/>
        <v>580</v>
      </c>
    </row>
    <row r="6" ht="12.75" customHeight="1">
      <c r="A6" s="23" t="s">
        <v>13</v>
      </c>
      <c r="B6" s="41" t="s">
        <v>56</v>
      </c>
      <c r="C6" s="36" t="s">
        <v>56</v>
      </c>
      <c r="D6" s="36" t="s">
        <v>56</v>
      </c>
      <c r="E6" s="36" t="s">
        <v>56</v>
      </c>
      <c r="F6" s="36" t="s">
        <v>56</v>
      </c>
      <c r="G6" s="36" t="s">
        <v>56</v>
      </c>
      <c r="H6" s="36" t="s">
        <v>56</v>
      </c>
      <c r="I6" s="36" t="s">
        <v>56</v>
      </c>
    </row>
    <row r="7" ht="12.75" customHeight="1">
      <c r="A7" s="23" t="s">
        <v>15</v>
      </c>
      <c r="B7" s="35" t="n">
        <f>SUM(C7:I7)</f>
        <v>1921</v>
      </c>
      <c r="C7" s="37" t="n">
        <v>104</v>
      </c>
      <c r="D7" s="37" t="n">
        <v>1723</v>
      </c>
      <c r="E7" s="37" t="n">
        <v>82</v>
      </c>
      <c r="F7" s="36" t="s">
        <v>56</v>
      </c>
      <c r="G7" s="36" t="s">
        <v>56</v>
      </c>
      <c r="H7" s="37" t="n">
        <v>6</v>
      </c>
      <c r="I7" s="37" t="n">
        <v>6</v>
      </c>
    </row>
    <row r="8" ht="12.75" customHeight="1">
      <c r="A8" s="23" t="s">
        <v>16</v>
      </c>
      <c r="B8" s="35" t="n">
        <f>SUM(C8:I8)</f>
        <v>140</v>
      </c>
      <c r="C8" s="36"/>
      <c r="D8" s="37" t="n">
        <v>140</v>
      </c>
      <c r="E8" s="36" t="s">
        <v>56</v>
      </c>
      <c r="F8" s="36" t="s">
        <v>56</v>
      </c>
      <c r="G8" s="36" t="s">
        <v>56</v>
      </c>
      <c r="H8" s="36" t="s">
        <v>56</v>
      </c>
      <c r="I8" s="36" t="s">
        <v>56</v>
      </c>
    </row>
    <row r="9" ht="12.75" customHeight="1">
      <c r="A9" s="23" t="s">
        <v>17</v>
      </c>
      <c r="B9" s="41" t="s">
        <v>56</v>
      </c>
      <c r="C9" s="36" t="s">
        <v>56</v>
      </c>
      <c r="D9" s="36" t="s">
        <v>56</v>
      </c>
      <c r="E9" s="36" t="s">
        <v>56</v>
      </c>
      <c r="F9" s="36" t="s">
        <v>56</v>
      </c>
      <c r="G9" s="36" t="s">
        <v>56</v>
      </c>
      <c r="H9" s="36" t="s">
        <v>56</v>
      </c>
      <c r="I9" s="36" t="s">
        <v>56</v>
      </c>
    </row>
    <row r="10" ht="12.75" customHeight="1">
      <c r="A10" s="23" t="s">
        <v>18</v>
      </c>
      <c r="B10" s="41" t="s">
        <v>56</v>
      </c>
      <c r="C10" s="36" t="s">
        <v>56</v>
      </c>
      <c r="D10" s="36" t="s">
        <v>56</v>
      </c>
      <c r="E10" s="36" t="s">
        <v>56</v>
      </c>
      <c r="F10" s="36" t="s">
        <v>56</v>
      </c>
      <c r="G10" s="36" t="s">
        <v>56</v>
      </c>
      <c r="H10" s="36" t="s">
        <v>56</v>
      </c>
      <c r="I10" s="36" t="s">
        <v>56</v>
      </c>
    </row>
    <row r="11" ht="12.75" customHeight="1">
      <c r="A11" s="23" t="s">
        <v>19</v>
      </c>
      <c r="B11" s="41" t="s">
        <v>56</v>
      </c>
      <c r="C11" s="36" t="s">
        <v>56</v>
      </c>
      <c r="D11" s="36" t="s">
        <v>56</v>
      </c>
      <c r="E11" s="36" t="s">
        <v>56</v>
      </c>
      <c r="F11" s="36" t="s">
        <v>56</v>
      </c>
      <c r="G11" s="36" t="s">
        <v>56</v>
      </c>
      <c r="H11" s="36" t="s">
        <v>56</v>
      </c>
      <c r="I11" s="36" t="s">
        <v>56</v>
      </c>
    </row>
    <row r="12" ht="12.75" customHeight="1">
      <c r="A12" s="23" t="s">
        <v>20</v>
      </c>
      <c r="B12" s="41" t="s">
        <v>56</v>
      </c>
      <c r="C12" s="36" t="s">
        <v>56</v>
      </c>
      <c r="D12" s="36" t="s">
        <v>56</v>
      </c>
      <c r="E12" s="36" t="s">
        <v>56</v>
      </c>
      <c r="F12" s="36" t="s">
        <v>56</v>
      </c>
      <c r="G12" s="36" t="s">
        <v>56</v>
      </c>
      <c r="H12" s="36" t="s">
        <v>56</v>
      </c>
      <c r="I12" s="36" t="s">
        <v>56</v>
      </c>
    </row>
    <row r="13" ht="12.75" customHeight="1">
      <c r="A13" s="23" t="s">
        <v>21</v>
      </c>
      <c r="B13" s="41" t="s">
        <v>56</v>
      </c>
      <c r="C13" s="36" t="s">
        <v>56</v>
      </c>
      <c r="D13" s="36" t="s">
        <v>56</v>
      </c>
      <c r="E13" s="36" t="s">
        <v>56</v>
      </c>
      <c r="F13" s="36" t="s">
        <v>56</v>
      </c>
      <c r="G13" s="36" t="s">
        <v>56</v>
      </c>
      <c r="H13" s="36" t="s">
        <v>56</v>
      </c>
      <c r="I13" s="36" t="s">
        <v>56</v>
      </c>
    </row>
    <row r="14" ht="12.75" customHeight="1">
      <c r="A14" s="23" t="s">
        <v>22</v>
      </c>
      <c r="B14" s="41" t="s">
        <v>56</v>
      </c>
      <c r="C14" s="36" t="s">
        <v>56</v>
      </c>
      <c r="D14" s="36" t="s">
        <v>56</v>
      </c>
      <c r="E14" s="36" t="s">
        <v>56</v>
      </c>
      <c r="F14" s="36" t="s">
        <v>56</v>
      </c>
      <c r="G14" s="36" t="s">
        <v>56</v>
      </c>
      <c r="H14" s="36" t="s">
        <v>56</v>
      </c>
      <c r="I14" s="36" t="s">
        <v>56</v>
      </c>
    </row>
    <row r="15" ht="12.75" customHeight="1">
      <c r="A15" s="23" t="s">
        <v>23</v>
      </c>
      <c r="B15" s="35" t="n">
        <f t="shared" ref="B15:B28" si="1">SUM(C15:I15)</f>
        <v>3730</v>
      </c>
      <c r="C15" s="37" t="n">
        <v>13</v>
      </c>
      <c r="D15" s="37" t="n">
        <v>3301</v>
      </c>
      <c r="E15" s="37" t="n">
        <v>180</v>
      </c>
      <c r="F15" s="37" t="n">
        <v>16</v>
      </c>
      <c r="G15" s="37" t="n">
        <v>153</v>
      </c>
      <c r="H15" s="37" t="n">
        <v>25</v>
      </c>
      <c r="I15" s="37" t="n">
        <v>42</v>
      </c>
    </row>
    <row r="16" ht="12.75" customHeight="1">
      <c r="A16" s="23" t="s">
        <v>24</v>
      </c>
      <c r="B16" s="35" t="n">
        <f t="shared" si="1"/>
        <v>2167</v>
      </c>
      <c r="C16" s="37" t="n">
        <v>104</v>
      </c>
      <c r="D16" s="37" t="n">
        <v>1503</v>
      </c>
      <c r="E16" s="37" t="n">
        <v>446</v>
      </c>
      <c r="F16" s="37" t="n">
        <v>36</v>
      </c>
      <c r="G16" s="36" t="s">
        <v>56</v>
      </c>
      <c r="H16" s="37" t="n">
        <v>26</v>
      </c>
      <c r="I16" s="37" t="n">
        <v>52</v>
      </c>
    </row>
    <row r="17" ht="12.75" customHeight="1">
      <c r="A17" s="23" t="s">
        <v>25</v>
      </c>
      <c r="B17" s="35" t="n">
        <f t="shared" si="1"/>
        <v>1484</v>
      </c>
      <c r="C17" s="37" t="n">
        <v>65</v>
      </c>
      <c r="D17" s="37" t="n">
        <v>1290</v>
      </c>
      <c r="E17" s="37" t="n">
        <v>52</v>
      </c>
      <c r="F17" s="36" t="s">
        <v>56</v>
      </c>
      <c r="G17" s="36" t="s">
        <v>56</v>
      </c>
      <c r="H17" s="36" t="s">
        <v>56</v>
      </c>
      <c r="I17" s="37" t="n">
        <v>77</v>
      </c>
    </row>
    <row r="18" ht="12.75" customHeight="1">
      <c r="A18" s="23" t="s">
        <v>26</v>
      </c>
      <c r="B18" s="35" t="n">
        <f t="shared" si="1"/>
        <v>1297</v>
      </c>
      <c r="C18" s="37" t="n">
        <v>408</v>
      </c>
      <c r="D18" s="37" t="n">
        <v>706</v>
      </c>
      <c r="E18" s="37" t="n">
        <v>109</v>
      </c>
      <c r="F18" s="37" t="n">
        <v>4</v>
      </c>
      <c r="G18" s="36" t="s">
        <v>56</v>
      </c>
      <c r="H18" s="37" t="n">
        <v>27</v>
      </c>
      <c r="I18" s="37" t="n">
        <v>43</v>
      </c>
    </row>
    <row r="19" ht="12.75" customHeight="1">
      <c r="A19" s="23" t="s">
        <v>27</v>
      </c>
      <c r="B19" s="35" t="n">
        <f t="shared" si="1"/>
        <v>3580</v>
      </c>
      <c r="C19" s="37" t="n">
        <v>95</v>
      </c>
      <c r="D19" s="37" t="n">
        <v>2988</v>
      </c>
      <c r="E19" s="37" t="n">
        <v>95</v>
      </c>
      <c r="F19" s="37" t="n">
        <v>131</v>
      </c>
      <c r="G19" s="37" t="n">
        <v>85</v>
      </c>
      <c r="H19" s="37" t="n">
        <v>77</v>
      </c>
      <c r="I19" s="37" t="n">
        <v>109</v>
      </c>
    </row>
    <row r="20" ht="12.75" customHeight="1">
      <c r="A20" s="23" t="s">
        <v>28</v>
      </c>
      <c r="B20" s="35" t="n">
        <f t="shared" si="1"/>
        <v>661</v>
      </c>
      <c r="C20" s="37" t="n">
        <v>661</v>
      </c>
      <c r="D20" s="36" t="s">
        <v>56</v>
      </c>
      <c r="E20" s="36" t="s">
        <v>56</v>
      </c>
      <c r="F20" s="36" t="s">
        <v>56</v>
      </c>
      <c r="G20" s="36" t="s">
        <v>56</v>
      </c>
      <c r="H20" s="36" t="s">
        <v>56</v>
      </c>
      <c r="I20" s="36" t="s">
        <v>56</v>
      </c>
    </row>
    <row r="21" ht="12.75" customHeight="1">
      <c r="A21" s="23" t="s">
        <v>29</v>
      </c>
      <c r="B21" s="35" t="n">
        <f t="shared" si="1"/>
        <v>1460</v>
      </c>
      <c r="C21" s="37" t="n">
        <v>20</v>
      </c>
      <c r="D21" s="37" t="n">
        <v>1329</v>
      </c>
      <c r="E21" s="37" t="n">
        <v>75</v>
      </c>
      <c r="F21" s="37" t="n">
        <v>14</v>
      </c>
      <c r="G21" s="36" t="s">
        <v>56</v>
      </c>
      <c r="H21" s="37" t="n">
        <v>20</v>
      </c>
      <c r="I21" s="37" t="n">
        <v>2</v>
      </c>
    </row>
    <row r="22" ht="12.75" customHeight="1">
      <c r="A22" s="23" t="s">
        <v>30</v>
      </c>
      <c r="B22" s="35" t="n">
        <f t="shared" si="1"/>
        <v>2260</v>
      </c>
      <c r="C22" s="37" t="n">
        <v>156</v>
      </c>
      <c r="D22" s="37" t="n">
        <v>1398</v>
      </c>
      <c r="E22" s="37" t="n">
        <v>652</v>
      </c>
      <c r="F22" s="37" t="n">
        <v>34</v>
      </c>
      <c r="G22" s="36" t="s">
        <v>56</v>
      </c>
      <c r="H22" s="37" t="n">
        <v>15</v>
      </c>
      <c r="I22" s="37" t="n">
        <v>5</v>
      </c>
    </row>
    <row r="23" ht="12.75" customHeight="1">
      <c r="A23" s="23" t="s">
        <v>31</v>
      </c>
      <c r="B23" s="35" t="n">
        <f t="shared" si="1"/>
        <v>628</v>
      </c>
      <c r="C23" s="37" t="n">
        <v>36</v>
      </c>
      <c r="D23" s="37" t="n">
        <v>395</v>
      </c>
      <c r="E23" s="37" t="n">
        <v>138</v>
      </c>
      <c r="F23" s="37" t="n">
        <v>32</v>
      </c>
      <c r="G23" s="36" t="s">
        <v>56</v>
      </c>
      <c r="H23" s="37" t="n">
        <v>27</v>
      </c>
      <c r="I23" s="36" t="s">
        <v>56</v>
      </c>
    </row>
    <row r="24" ht="12.75" customHeight="1">
      <c r="A24" s="23" t="s">
        <v>32</v>
      </c>
      <c r="B24" s="35" t="n">
        <f t="shared" si="1"/>
        <v>1728</v>
      </c>
      <c r="C24" s="37" t="n">
        <v>413</v>
      </c>
      <c r="D24" s="37" t="n">
        <v>1025</v>
      </c>
      <c r="E24" s="37" t="n">
        <v>64</v>
      </c>
      <c r="F24" s="37" t="n">
        <v>7</v>
      </c>
      <c r="G24" s="37" t="n">
        <v>101</v>
      </c>
      <c r="H24" s="37" t="n">
        <v>68</v>
      </c>
      <c r="I24" s="37" t="n">
        <v>50</v>
      </c>
    </row>
    <row r="25" ht="12.75" customHeight="1">
      <c r="A25" s="23" t="s">
        <v>33</v>
      </c>
      <c r="B25" s="35" t="n">
        <f t="shared" si="1"/>
        <v>177</v>
      </c>
      <c r="C25" s="37" t="n">
        <v>44</v>
      </c>
      <c r="D25" s="37" t="n">
        <v>31</v>
      </c>
      <c r="E25" s="36" t="s">
        <v>56</v>
      </c>
      <c r="F25" s="36" t="s">
        <v>56</v>
      </c>
      <c r="G25" s="36" t="s">
        <v>56</v>
      </c>
      <c r="H25" s="37" t="n">
        <v>20</v>
      </c>
      <c r="I25" s="37" t="n">
        <v>82</v>
      </c>
    </row>
    <row r="26" ht="12.75" customHeight="1">
      <c r="A26" s="23" t="s">
        <v>34</v>
      </c>
      <c r="B26" s="35" t="n">
        <f t="shared" si="1"/>
        <v>5513</v>
      </c>
      <c r="C26" s="37" t="n">
        <v>107</v>
      </c>
      <c r="D26" s="37" t="n">
        <v>4233</v>
      </c>
      <c r="E26" s="37" t="n">
        <v>777</v>
      </c>
      <c r="F26" s="37" t="n">
        <v>149</v>
      </c>
      <c r="G26" s="37" t="n">
        <v>104</v>
      </c>
      <c r="H26" s="37" t="n">
        <v>107</v>
      </c>
      <c r="I26" s="37" t="n">
        <v>36</v>
      </c>
    </row>
    <row r="27" ht="12.75" customHeight="1">
      <c r="A27" s="23" t="s">
        <v>35</v>
      </c>
      <c r="B27" s="35" t="n">
        <f t="shared" si="1"/>
        <v>7595</v>
      </c>
      <c r="C27" s="37" t="n">
        <v>10</v>
      </c>
      <c r="D27" s="37" t="n">
        <v>3609</v>
      </c>
      <c r="E27" s="37" t="n">
        <v>2948</v>
      </c>
      <c r="F27" s="37" t="n">
        <v>63</v>
      </c>
      <c r="G27" s="37" t="n">
        <v>710</v>
      </c>
      <c r="H27" s="37" t="n">
        <v>198</v>
      </c>
      <c r="I27" s="37" t="n">
        <v>57</v>
      </c>
    </row>
    <row r="28" ht="12.75" customHeight="1">
      <c r="A28" s="38" t="s">
        <v>36</v>
      </c>
      <c r="B28" s="35" t="n">
        <f t="shared" si="1"/>
        <v>1490</v>
      </c>
      <c r="C28" s="36" t="s">
        <v>56</v>
      </c>
      <c r="D28" s="37" t="n">
        <v>686</v>
      </c>
      <c r="E28" s="39" t="n">
        <v>243</v>
      </c>
      <c r="F28" s="39" t="n">
        <v>3</v>
      </c>
      <c r="G28" s="39" t="n">
        <v>496</v>
      </c>
      <c r="H28" s="39" t="n">
        <v>43</v>
      </c>
      <c r="I28" s="39" t="n">
        <v>19</v>
      </c>
    </row>
    <row r="29" ht="12.75" customHeight="1">
      <c r="A29" s="29" t="s">
        <v>74</v>
      </c>
      <c r="B29" s="29"/>
      <c r="C29" s="29"/>
      <c r="D29" s="29"/>
      <c r="E29" s="29"/>
      <c r="F29" s="29"/>
      <c r="G29" s="29"/>
      <c r="H29" s="29"/>
      <c r="I29" s="29"/>
    </row>
    <row r="30" ht="12.75" customHeight="1">
      <c r="A30" s="10" t="s">
        <v>75</v>
      </c>
      <c r="B30" s="10"/>
      <c r="C30" s="10"/>
      <c r="D30" s="10"/>
      <c r="E30" s="10"/>
      <c r="F30" s="10"/>
      <c r="G30" s="10"/>
      <c r="H30" s="10"/>
      <c r="I30" s="10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</row>
  </sheetData>
  <mergeCells count="8">
    <mergeCell ref="A31:I31"/>
    <mergeCell ref="A30:I30"/>
    <mergeCell ref="A2:G2"/>
    <mergeCell ref="H2:I2"/>
    <mergeCell ref="A3:A4"/>
    <mergeCell ref="B3:B4"/>
    <mergeCell ref="C3:I3"/>
    <mergeCell ref="A29:I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4.109375" hidden="0" customWidth="1"/>
    <col min="2" max="2" width="11.44140625" hidden="0" customWidth="1"/>
    <col min="3" max="3" width="8.5546875" hidden="0" customWidth="1"/>
    <col min="4" max="4" width="11" hidden="0" customWidth="1"/>
    <col min="5" max="5" width="11" hidden="0" customWidth="1"/>
    <col min="6" max="6" width="8.5546875" hidden="0" customWidth="1"/>
    <col min="7" max="7" width="8.5546875" hidden="0" customWidth="1"/>
    <col min="8" max="8" width="8.5546875" hidden="0" customWidth="1"/>
    <col min="9" max="9" width="8.5546875" hidden="0" customWidth="1"/>
  </cols>
  <sheetData>
    <row r="1">
      <c r="A1" s="1" t="s">
        <v>57</v>
      </c>
      <c r="B1" s="1"/>
      <c r="F1" s="4"/>
    </row>
    <row r="2" ht="12" customHeight="1">
      <c r="A2" s="12" t="s">
        <v>81</v>
      </c>
      <c r="B2" s="12"/>
      <c r="C2" s="12"/>
      <c r="D2" s="12"/>
      <c r="E2" s="12"/>
      <c r="F2" s="12"/>
      <c r="G2" s="12"/>
      <c r="H2" s="32" t="s">
        <v>1</v>
      </c>
      <c r="I2" s="32"/>
    </row>
    <row r="3" ht="13.5" customHeight="1">
      <c r="A3" s="45" t="s">
        <v>2</v>
      </c>
      <c r="B3" s="45" t="s">
        <v>3</v>
      </c>
      <c r="C3" s="47" t="s">
        <v>4</v>
      </c>
      <c r="D3" s="48"/>
      <c r="E3" s="48"/>
      <c r="F3" s="48"/>
      <c r="G3" s="48"/>
      <c r="H3" s="48"/>
      <c r="I3" s="48"/>
    </row>
    <row r="4" ht="72.75" customHeight="1">
      <c r="A4" s="46"/>
      <c r="B4" s="46"/>
      <c r="C4" s="43" t="s">
        <v>5</v>
      </c>
      <c r="D4" s="43" t="s">
        <v>42</v>
      </c>
      <c r="E4" s="43" t="s">
        <v>7</v>
      </c>
      <c r="F4" s="43" t="s">
        <v>8</v>
      </c>
      <c r="G4" s="43" t="s">
        <v>9</v>
      </c>
      <c r="H4" s="43" t="s">
        <v>10</v>
      </c>
      <c r="I4" s="44" t="s">
        <v>73</v>
      </c>
    </row>
    <row r="5" ht="11.25" customHeight="1">
      <c r="A5" s="6" t="s">
        <v>12</v>
      </c>
      <c r="B5" s="19" t="n">
        <f>SUM(C5:I5)</f>
        <v>35725</v>
      </c>
      <c r="C5" s="19" t="n">
        <f>SUM(C6:C28)</f>
        <v>2195</v>
      </c>
      <c r="D5" s="19" t="n">
        <f t="shared" ref="D5:I5" si="0">SUM(D6:D28)</f>
        <v>24401</v>
      </c>
      <c r="E5" s="19" t="n">
        <f t="shared" si="0"/>
        <v>5986</v>
      </c>
      <c r="F5" s="19" t="n">
        <f t="shared" si="0"/>
        <v>468</v>
      </c>
      <c r="G5" s="19" t="n">
        <f t="shared" si="0"/>
        <v>1524</v>
      </c>
      <c r="H5" s="19" t="n">
        <f t="shared" si="0"/>
        <v>609</v>
      </c>
      <c r="I5" s="19" t="n">
        <f t="shared" si="0"/>
        <v>542</v>
      </c>
    </row>
    <row r="6">
      <c r="A6" s="9" t="s">
        <v>13</v>
      </c>
      <c r="B6" s="2" t="n">
        <v>0</v>
      </c>
      <c r="C6" s="2" t="n">
        <v>0</v>
      </c>
      <c r="D6" s="2" t="n">
        <v>0</v>
      </c>
      <c r="E6" s="2" t="n">
        <v>0</v>
      </c>
      <c r="F6" s="2" t="n">
        <v>0</v>
      </c>
      <c r="G6" s="2" t="n">
        <v>0</v>
      </c>
      <c r="H6" s="2" t="n">
        <v>0</v>
      </c>
      <c r="I6" s="2" t="n">
        <v>0</v>
      </c>
    </row>
    <row r="7">
      <c r="A7" s="9" t="s">
        <v>15</v>
      </c>
      <c r="B7" s="2" t="n">
        <v>1919</v>
      </c>
      <c r="C7" s="2" t="n">
        <v>104</v>
      </c>
      <c r="D7" s="2" t="n">
        <v>1723</v>
      </c>
      <c r="E7" s="2" t="n">
        <v>82</v>
      </c>
      <c r="F7" s="2" t="n">
        <v>0</v>
      </c>
      <c r="G7" s="2" t="n">
        <v>0</v>
      </c>
      <c r="H7" s="2" t="n">
        <v>4</v>
      </c>
      <c r="I7" s="2" t="n">
        <v>6</v>
      </c>
    </row>
    <row r="8">
      <c r="A8" s="9" t="s">
        <v>16</v>
      </c>
      <c r="B8" s="2" t="n">
        <v>140</v>
      </c>
      <c r="C8" s="2" t="n">
        <v>0</v>
      </c>
      <c r="D8" s="2" t="n">
        <v>140</v>
      </c>
      <c r="E8" s="2" t="n">
        <v>0</v>
      </c>
      <c r="F8" s="2" t="n">
        <v>0</v>
      </c>
      <c r="G8" s="2" t="n">
        <v>0</v>
      </c>
      <c r="H8" s="2" t="n">
        <v>0</v>
      </c>
      <c r="I8" s="2" t="n">
        <v>0</v>
      </c>
    </row>
    <row r="9">
      <c r="A9" s="23" t="s">
        <v>17</v>
      </c>
      <c r="B9" s="2" t="n">
        <v>0</v>
      </c>
      <c r="C9" s="2" t="n">
        <v>0</v>
      </c>
      <c r="D9" s="2" t="n">
        <v>0</v>
      </c>
      <c r="E9" s="2" t="n">
        <v>0</v>
      </c>
      <c r="F9" s="2" t="n">
        <v>0</v>
      </c>
      <c r="G9" s="2" t="n">
        <v>0</v>
      </c>
      <c r="H9" s="2" t="n">
        <v>0</v>
      </c>
      <c r="I9" s="2" t="n">
        <v>0</v>
      </c>
    </row>
    <row r="10">
      <c r="A10" s="23" t="s">
        <v>18</v>
      </c>
      <c r="B10" s="2" t="n">
        <v>0</v>
      </c>
      <c r="C10" s="2" t="n">
        <v>0</v>
      </c>
      <c r="D10" s="2" t="n">
        <v>0</v>
      </c>
      <c r="E10" s="2" t="n">
        <v>0</v>
      </c>
      <c r="F10" s="2" t="n">
        <v>0</v>
      </c>
      <c r="G10" s="2" t="n">
        <v>0</v>
      </c>
      <c r="H10" s="2" t="n">
        <v>0</v>
      </c>
      <c r="I10" s="2" t="n">
        <v>0</v>
      </c>
    </row>
    <row r="11">
      <c r="A11" s="23" t="s">
        <v>19</v>
      </c>
      <c r="B11" s="2" t="n">
        <v>0</v>
      </c>
      <c r="C11" s="2" t="n">
        <v>0</v>
      </c>
      <c r="D11" s="2" t="n">
        <v>0</v>
      </c>
      <c r="E11" s="2" t="n">
        <v>0</v>
      </c>
      <c r="F11" s="2" t="n">
        <v>0</v>
      </c>
      <c r="G11" s="2" t="n">
        <v>0</v>
      </c>
      <c r="H11" s="2" t="n">
        <v>0</v>
      </c>
      <c r="I11" s="2" t="n">
        <v>0</v>
      </c>
    </row>
    <row r="12">
      <c r="A12" s="23" t="s">
        <v>20</v>
      </c>
      <c r="B12" s="2" t="n">
        <v>0</v>
      </c>
      <c r="C12" s="2" t="n">
        <v>0</v>
      </c>
      <c r="D12" s="2" t="n">
        <v>0</v>
      </c>
      <c r="E12" s="2" t="n">
        <v>0</v>
      </c>
      <c r="F12" s="2" t="n">
        <v>0</v>
      </c>
      <c r="G12" s="2" t="n">
        <v>0</v>
      </c>
      <c r="H12" s="2" t="n">
        <v>0</v>
      </c>
      <c r="I12" s="2" t="n">
        <v>0</v>
      </c>
    </row>
    <row r="13">
      <c r="A13" s="23" t="s">
        <v>21</v>
      </c>
      <c r="B13" s="2" t="n">
        <v>0</v>
      </c>
      <c r="C13" s="2" t="n">
        <v>0</v>
      </c>
      <c r="D13" s="2" t="n">
        <v>0</v>
      </c>
      <c r="E13" s="2" t="n">
        <v>0</v>
      </c>
      <c r="F13" s="2" t="n">
        <v>0</v>
      </c>
      <c r="G13" s="2" t="n">
        <v>0</v>
      </c>
      <c r="H13" s="2" t="n">
        <v>0</v>
      </c>
      <c r="I13" s="2" t="n">
        <v>0</v>
      </c>
    </row>
    <row r="14">
      <c r="A14" s="23" t="s">
        <v>22</v>
      </c>
      <c r="B14" s="2" t="n">
        <v>0</v>
      </c>
      <c r="C14" s="2" t="n">
        <v>0</v>
      </c>
      <c r="D14" s="2" t="n">
        <v>0</v>
      </c>
      <c r="E14" s="2" t="n">
        <v>0</v>
      </c>
      <c r="F14" s="2" t="n">
        <v>0</v>
      </c>
      <c r="G14" s="2" t="n">
        <v>0</v>
      </c>
      <c r="H14" s="2" t="n">
        <v>0</v>
      </c>
      <c r="I14" s="2" t="n">
        <v>0</v>
      </c>
    </row>
    <row r="15">
      <c r="A15" s="9" t="s">
        <v>23</v>
      </c>
      <c r="B15" s="2" t="n">
        <v>3730</v>
      </c>
      <c r="C15" s="2" t="n">
        <v>13</v>
      </c>
      <c r="D15" s="2" t="n">
        <v>3301</v>
      </c>
      <c r="E15" s="2" t="n">
        <v>180</v>
      </c>
      <c r="F15" s="2" t="n">
        <v>16</v>
      </c>
      <c r="G15" s="2" t="n">
        <v>153</v>
      </c>
      <c r="H15" s="2" t="n">
        <v>25</v>
      </c>
      <c r="I15" s="2" t="n">
        <v>42</v>
      </c>
    </row>
    <row r="16">
      <c r="A16" s="9" t="s">
        <v>24</v>
      </c>
      <c r="B16" s="2" t="n">
        <v>2167</v>
      </c>
      <c r="C16" s="2" t="n">
        <v>104</v>
      </c>
      <c r="D16" s="2" t="n">
        <v>1503</v>
      </c>
      <c r="E16" s="2" t="n">
        <v>446</v>
      </c>
      <c r="F16" s="2" t="n">
        <v>36</v>
      </c>
      <c r="G16" s="2" t="n">
        <v>0</v>
      </c>
      <c r="H16" s="2" t="n">
        <v>26</v>
      </c>
      <c r="I16" s="2" t="n">
        <v>52</v>
      </c>
    </row>
    <row r="17">
      <c r="A17" s="9" t="s">
        <v>25</v>
      </c>
      <c r="B17" s="2" t="n">
        <v>1484</v>
      </c>
      <c r="C17" s="2" t="n">
        <v>65</v>
      </c>
      <c r="D17" s="2" t="n">
        <v>1290</v>
      </c>
      <c r="E17" s="2" t="n">
        <v>52</v>
      </c>
      <c r="F17" s="2" t="n">
        <v>0</v>
      </c>
      <c r="G17" s="2" t="n">
        <v>0</v>
      </c>
      <c r="H17" s="2" t="n">
        <v>0</v>
      </c>
      <c r="I17" s="2" t="n">
        <v>77</v>
      </c>
    </row>
    <row r="18">
      <c r="A18" s="9" t="s">
        <v>26</v>
      </c>
      <c r="B18" s="2" t="n">
        <v>1286</v>
      </c>
      <c r="C18" s="2" t="n">
        <v>408</v>
      </c>
      <c r="D18" s="2" t="n">
        <v>706</v>
      </c>
      <c r="E18" s="2" t="n">
        <v>109</v>
      </c>
      <c r="F18" s="2" t="n">
        <v>4</v>
      </c>
      <c r="G18" s="2" t="n">
        <v>0</v>
      </c>
      <c r="H18" s="2" t="n">
        <v>26</v>
      </c>
      <c r="I18" s="2" t="n">
        <v>33</v>
      </c>
    </row>
    <row r="19">
      <c r="A19" s="9" t="s">
        <v>27</v>
      </c>
      <c r="B19" s="2" t="n">
        <v>3505</v>
      </c>
      <c r="C19" s="2" t="n">
        <v>95</v>
      </c>
      <c r="D19" s="2" t="n">
        <v>2988</v>
      </c>
      <c r="E19" s="2" t="n">
        <v>95</v>
      </c>
      <c r="F19" s="2" t="n">
        <v>90</v>
      </c>
      <c r="G19" s="2" t="n">
        <v>85</v>
      </c>
      <c r="H19" s="2" t="n">
        <v>43</v>
      </c>
      <c r="I19" s="2" t="n">
        <v>109</v>
      </c>
    </row>
    <row r="20">
      <c r="A20" s="9" t="s">
        <v>28</v>
      </c>
      <c r="B20" s="2" t="n">
        <v>661</v>
      </c>
      <c r="C20" s="2" t="n">
        <v>661</v>
      </c>
      <c r="D20" s="2" t="n">
        <v>0</v>
      </c>
      <c r="E20" s="2" t="n">
        <v>0</v>
      </c>
      <c r="F20" s="2" t="n">
        <v>0</v>
      </c>
      <c r="G20" s="2" t="n">
        <v>0</v>
      </c>
      <c r="H20" s="2" t="n">
        <v>0</v>
      </c>
      <c r="I20" s="2" t="n">
        <v>0</v>
      </c>
    </row>
    <row r="21">
      <c r="A21" s="9" t="s">
        <v>29</v>
      </c>
      <c r="B21" s="2" t="n">
        <v>1460</v>
      </c>
      <c r="C21" s="2" t="n">
        <v>20</v>
      </c>
      <c r="D21" s="2" t="n">
        <v>1329</v>
      </c>
      <c r="E21" s="2" t="n">
        <v>75</v>
      </c>
      <c r="F21" s="2" t="n">
        <v>14</v>
      </c>
      <c r="G21" s="2" t="n">
        <v>0</v>
      </c>
      <c r="H21" s="2" t="n">
        <v>20</v>
      </c>
      <c r="I21" s="2" t="n">
        <v>2</v>
      </c>
    </row>
    <row r="22">
      <c r="A22" s="9" t="s">
        <v>30</v>
      </c>
      <c r="B22" s="2" t="n">
        <v>2247</v>
      </c>
      <c r="C22" s="2" t="n">
        <v>159</v>
      </c>
      <c r="D22" s="2" t="n">
        <v>1398</v>
      </c>
      <c r="E22" s="2" t="n">
        <v>652</v>
      </c>
      <c r="F22" s="2" t="n">
        <v>18</v>
      </c>
      <c r="G22" s="2" t="n">
        <v>0</v>
      </c>
      <c r="H22" s="2" t="n">
        <v>15</v>
      </c>
      <c r="I22" s="2" t="n">
        <v>5</v>
      </c>
    </row>
    <row r="23">
      <c r="A23" s="9" t="s">
        <v>31</v>
      </c>
      <c r="B23" s="2" t="n">
        <v>628</v>
      </c>
      <c r="C23" s="2" t="n">
        <v>36</v>
      </c>
      <c r="D23" s="2" t="n">
        <v>395</v>
      </c>
      <c r="E23" s="2" t="n">
        <v>138</v>
      </c>
      <c r="F23" s="2" t="n">
        <v>32</v>
      </c>
      <c r="G23" s="2" t="n">
        <v>0</v>
      </c>
      <c r="H23" s="2" t="n">
        <v>27</v>
      </c>
      <c r="I23" s="2" t="n">
        <v>0</v>
      </c>
    </row>
    <row r="24">
      <c r="A24" s="9" t="s">
        <v>32</v>
      </c>
      <c r="B24" s="2" t="n">
        <v>1733</v>
      </c>
      <c r="C24" s="2" t="n">
        <v>413</v>
      </c>
      <c r="D24" s="2" t="n">
        <v>1025</v>
      </c>
      <c r="E24" s="2" t="n">
        <v>64</v>
      </c>
      <c r="F24" s="2" t="n">
        <v>8</v>
      </c>
      <c r="G24" s="2" t="n">
        <v>101</v>
      </c>
      <c r="H24" s="2" t="n">
        <v>72</v>
      </c>
      <c r="I24" s="2" t="n">
        <v>50</v>
      </c>
    </row>
    <row r="25">
      <c r="A25" s="9" t="s">
        <v>33</v>
      </c>
      <c r="B25" s="2" t="n">
        <v>168</v>
      </c>
      <c r="C25" s="2" t="n">
        <v>0</v>
      </c>
      <c r="D25" s="2" t="n">
        <v>75</v>
      </c>
      <c r="E25" s="2" t="n">
        <v>0</v>
      </c>
      <c r="F25" s="2" t="n">
        <v>35</v>
      </c>
      <c r="G25" s="2" t="n">
        <v>0</v>
      </c>
      <c r="H25" s="2" t="n">
        <v>4</v>
      </c>
      <c r="I25" s="2" t="n">
        <v>54</v>
      </c>
    </row>
    <row r="26">
      <c r="A26" s="9" t="s">
        <v>34</v>
      </c>
      <c r="B26" s="2" t="n">
        <v>5512</v>
      </c>
      <c r="C26" s="2" t="n">
        <v>107</v>
      </c>
      <c r="D26" s="2" t="n">
        <v>4232</v>
      </c>
      <c r="E26" s="2" t="n">
        <v>777</v>
      </c>
      <c r="F26" s="2" t="n">
        <v>149</v>
      </c>
      <c r="G26" s="2" t="n">
        <v>104</v>
      </c>
      <c r="H26" s="2" t="n">
        <v>107</v>
      </c>
      <c r="I26" s="2" t="n">
        <v>36</v>
      </c>
    </row>
    <row r="27">
      <c r="A27" s="9" t="s">
        <v>35</v>
      </c>
      <c r="B27" s="2" t="n">
        <v>7595</v>
      </c>
      <c r="C27" s="2" t="n">
        <v>10</v>
      </c>
      <c r="D27" s="2" t="n">
        <v>3610</v>
      </c>
      <c r="E27" s="2" t="n">
        <v>3073</v>
      </c>
      <c r="F27" s="2" t="n">
        <v>63</v>
      </c>
      <c r="G27" s="2" t="n">
        <v>585</v>
      </c>
      <c r="H27" s="2" t="n">
        <v>197</v>
      </c>
      <c r="I27" s="2" t="n">
        <v>57</v>
      </c>
    </row>
    <row r="28">
      <c r="A28" s="21" t="s">
        <v>36</v>
      </c>
      <c r="B28" s="2" t="n">
        <v>1490</v>
      </c>
      <c r="C28" s="2" t="n">
        <v>0</v>
      </c>
      <c r="D28" s="2" t="n">
        <v>686</v>
      </c>
      <c r="E28" s="3" t="n">
        <v>243</v>
      </c>
      <c r="F28" s="3" t="n">
        <v>3</v>
      </c>
      <c r="G28" s="3" t="n">
        <v>496</v>
      </c>
      <c r="H28" s="3" t="n">
        <v>43</v>
      </c>
      <c r="I28" s="3" t="n">
        <v>19</v>
      </c>
    </row>
    <row r="29">
      <c r="A29" s="29" t="s">
        <v>74</v>
      </c>
      <c r="B29" s="29"/>
      <c r="C29" s="29"/>
      <c r="D29" s="29"/>
      <c r="E29" s="29"/>
      <c r="F29" s="29"/>
      <c r="G29" s="29"/>
      <c r="H29" s="29"/>
      <c r="I29" s="29"/>
    </row>
    <row r="30" ht="12" customHeight="1">
      <c r="A30" s="10" t="s">
        <v>75</v>
      </c>
      <c r="B30" s="10"/>
      <c r="C30" s="10"/>
      <c r="D30" s="10"/>
      <c r="E30" s="10"/>
      <c r="F30" s="10"/>
      <c r="G30" s="10"/>
      <c r="H30" s="10"/>
      <c r="I30" s="10"/>
    </row>
    <row r="31">
      <c r="A31" s="11"/>
      <c r="B31" s="11"/>
      <c r="C31" s="11"/>
      <c r="D31" s="11"/>
      <c r="E31" s="11"/>
      <c r="F31" s="11"/>
      <c r="G31" s="11"/>
      <c r="H31" s="11"/>
      <c r="I31" s="11"/>
    </row>
    <row r="32">
      <c r="B32" s="24"/>
      <c r="C32" s="24"/>
      <c r="D32" s="24"/>
      <c r="E32" s="24"/>
      <c r="F32" s="24"/>
      <c r="G32" s="24"/>
      <c r="H32" s="24"/>
      <c r="I32" s="24"/>
    </row>
    <row r="35">
      <c r="E35" s="25"/>
      <c r="F35" s="25"/>
      <c r="G35" s="25"/>
      <c r="H35" s="25"/>
      <c r="I35" s="25"/>
      <c r="J35" s="25"/>
      <c r="K35" s="25"/>
    </row>
    <row r="36">
      <c r="E36" s="2"/>
      <c r="F36" s="2"/>
      <c r="G36" s="2"/>
      <c r="H36" s="25"/>
      <c r="I36" s="25"/>
      <c r="J36" s="2"/>
      <c r="K36" s="2"/>
    </row>
    <row r="37">
      <c r="D37" s="2"/>
      <c r="E37" s="25"/>
      <c r="F37" s="2"/>
      <c r="G37" s="25"/>
      <c r="H37" s="25"/>
      <c r="I37" s="25"/>
      <c r="J37" s="25"/>
      <c r="K37" s="25"/>
    </row>
    <row r="38">
      <c r="E38" s="25"/>
      <c r="F38" s="25"/>
      <c r="G38" s="25"/>
      <c r="H38" s="25"/>
      <c r="I38" s="25"/>
      <c r="J38" s="25"/>
      <c r="K38" s="25"/>
    </row>
    <row r="39">
      <c r="E39" s="25"/>
      <c r="F39" s="25"/>
      <c r="G39" s="25"/>
      <c r="H39" s="25"/>
      <c r="I39" s="25"/>
      <c r="J39" s="25"/>
      <c r="K39" s="25"/>
    </row>
    <row r="40">
      <c r="E40" s="25"/>
      <c r="F40" s="25"/>
      <c r="G40" s="25"/>
      <c r="H40" s="25"/>
      <c r="I40" s="25"/>
      <c r="J40" s="25"/>
      <c r="K40" s="25"/>
    </row>
    <row r="41">
      <c r="E41" s="25"/>
      <c r="F41" s="25"/>
      <c r="G41" s="25"/>
      <c r="H41" s="25"/>
      <c r="I41" s="25"/>
      <c r="J41" s="25"/>
      <c r="K41" s="25"/>
    </row>
    <row r="42">
      <c r="E42" s="25"/>
      <c r="F42" s="25"/>
      <c r="G42" s="25"/>
      <c r="H42" s="25"/>
      <c r="I42" s="25"/>
      <c r="J42" s="25"/>
      <c r="K42" s="25"/>
    </row>
    <row r="43">
      <c r="E43" s="25"/>
      <c r="F43" s="25"/>
      <c r="G43" s="25"/>
      <c r="H43" s="25"/>
      <c r="I43" s="25"/>
      <c r="J43" s="25"/>
      <c r="K43" s="25"/>
    </row>
    <row r="44">
      <c r="E44" s="2"/>
      <c r="F44" s="2"/>
      <c r="G44" s="2"/>
      <c r="H44" s="2"/>
      <c r="I44" s="2"/>
      <c r="J44" s="2"/>
      <c r="K44" s="2"/>
    </row>
    <row r="45">
      <c r="E45" s="2"/>
      <c r="F45" s="2"/>
      <c r="G45" s="2"/>
      <c r="H45" s="2"/>
      <c r="I45" s="25"/>
      <c r="J45" s="2"/>
      <c r="K45" s="2"/>
    </row>
    <row r="46">
      <c r="E46" s="2"/>
      <c r="F46" s="2"/>
      <c r="G46" s="2"/>
      <c r="H46" s="25"/>
      <c r="I46" s="25"/>
      <c r="J46" s="25"/>
      <c r="K46" s="2"/>
    </row>
    <row r="47">
      <c r="E47" s="2"/>
      <c r="F47" s="2"/>
      <c r="G47" s="2"/>
      <c r="H47" s="2"/>
      <c r="I47" s="25"/>
      <c r="J47" s="2"/>
      <c r="K47" s="2"/>
    </row>
    <row r="48">
      <c r="E48" s="2"/>
      <c r="F48" s="2"/>
      <c r="G48" s="2"/>
      <c r="H48" s="2"/>
      <c r="I48" s="2"/>
      <c r="J48" s="2"/>
      <c r="K48" s="2"/>
    </row>
    <row r="49">
      <c r="E49" s="2"/>
      <c r="F49" s="25"/>
      <c r="G49" s="25"/>
      <c r="H49" s="25"/>
      <c r="I49" s="25"/>
      <c r="J49" s="25"/>
      <c r="K49" s="25"/>
    </row>
    <row r="50">
      <c r="E50" s="2"/>
      <c r="F50" s="2"/>
      <c r="G50" s="2"/>
      <c r="H50" s="2"/>
      <c r="I50" s="25"/>
      <c r="J50" s="2"/>
      <c r="K50" s="2"/>
    </row>
    <row r="51" ht="12.75" customHeight="1">
      <c r="E51" s="2"/>
      <c r="F51" s="2"/>
      <c r="G51" s="2"/>
      <c r="H51" s="2"/>
      <c r="I51" s="25"/>
      <c r="J51" s="2"/>
      <c r="K51" s="2"/>
    </row>
    <row r="52">
      <c r="E52" s="2"/>
      <c r="F52" s="2"/>
      <c r="G52" s="2"/>
      <c r="H52" s="2"/>
      <c r="I52" s="25"/>
      <c r="J52" s="2"/>
      <c r="K52" s="25"/>
    </row>
    <row r="53">
      <c r="E53" s="2"/>
      <c r="F53" s="2"/>
      <c r="G53" s="2"/>
      <c r="H53" s="2"/>
      <c r="I53" s="2"/>
      <c r="J53" s="2"/>
      <c r="K53" s="2"/>
    </row>
    <row r="54">
      <c r="E54" s="2"/>
      <c r="F54" s="2"/>
      <c r="G54" s="25"/>
      <c r="H54" s="25"/>
      <c r="I54" s="25"/>
      <c r="J54" s="2"/>
      <c r="K54" s="2"/>
    </row>
    <row r="55">
      <c r="E55" s="2"/>
      <c r="F55" s="2"/>
      <c r="G55" s="2"/>
      <c r="H55" s="2"/>
      <c r="I55" s="2"/>
      <c r="J55" s="2"/>
      <c r="K55" s="2"/>
    </row>
  </sheetData>
  <mergeCells count="8">
    <mergeCell ref="A30:I30"/>
    <mergeCell ref="A31:I31"/>
    <mergeCell ref="A2:G2"/>
    <mergeCell ref="H2:I2"/>
    <mergeCell ref="A3:A4"/>
    <mergeCell ref="B3:B4"/>
    <mergeCell ref="C3:I3"/>
    <mergeCell ref="A29:I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5.66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</cols>
  <sheetData>
    <row r="1" ht="12.75" customHeight="1">
      <c r="A1" s="1" t="s">
        <v>57</v>
      </c>
      <c r="B1" s="1"/>
      <c r="F1" s="4"/>
      <c r="J1" s="5"/>
      <c r="K1" s="5"/>
    </row>
    <row r="2" ht="12.75" customHeight="1">
      <c r="A2" s="12" t="s">
        <v>39</v>
      </c>
      <c r="B2" s="12"/>
      <c r="C2" s="12"/>
      <c r="D2" s="12"/>
      <c r="E2" s="12"/>
      <c r="F2" s="12"/>
      <c r="G2" s="12"/>
      <c r="H2" s="13" t="s">
        <v>1</v>
      </c>
      <c r="I2" s="13"/>
    </row>
    <row r="3" ht="12.75" customHeight="1">
      <c r="A3" s="14" t="s">
        <v>2</v>
      </c>
      <c r="B3" s="16" t="s">
        <v>3</v>
      </c>
      <c r="C3" s="18" t="s">
        <v>4</v>
      </c>
      <c r="D3" s="20"/>
      <c r="E3" s="20"/>
      <c r="F3" s="20"/>
      <c r="G3" s="20"/>
      <c r="H3" s="20"/>
      <c r="I3" s="20"/>
    </row>
    <row r="4" ht="78" customHeight="1">
      <c r="A4" s="15"/>
      <c r="B4" s="17"/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80</v>
      </c>
      <c r="I4" s="8" t="s">
        <v>11</v>
      </c>
    </row>
    <row r="5" ht="12.75" customHeight="1">
      <c r="A5" s="6" t="s">
        <v>12</v>
      </c>
      <c r="B5" s="19" t="n">
        <f>SUM(B6:B28)</f>
        <v>35990</v>
      </c>
      <c r="C5" s="19" t="n">
        <f t="shared" ref="C5:I5" si="0">SUM(C6:C28)</f>
        <v>3034</v>
      </c>
      <c r="D5" s="19" t="n">
        <f t="shared" si="0"/>
        <v>23686</v>
      </c>
      <c r="E5" s="19" t="n">
        <f t="shared" si="0"/>
        <v>5524</v>
      </c>
      <c r="F5" s="19" t="n">
        <f t="shared" si="0"/>
        <v>965</v>
      </c>
      <c r="G5" s="19" t="n">
        <f t="shared" si="0"/>
        <v>1514</v>
      </c>
      <c r="H5" s="19" t="n">
        <f t="shared" si="0"/>
        <v>552</v>
      </c>
      <c r="I5" s="19" t="n">
        <f t="shared" si="0"/>
        <v>630</v>
      </c>
    </row>
    <row r="6" ht="12.75" customHeight="1">
      <c r="A6" s="9" t="s">
        <v>13</v>
      </c>
      <c r="B6" s="2" t="s">
        <v>14</v>
      </c>
      <c r="C6" s="2" t="s">
        <v>14</v>
      </c>
      <c r="D6" s="2" t="s">
        <v>14</v>
      </c>
      <c r="E6" s="2" t="s">
        <v>14</v>
      </c>
      <c r="F6" s="2" t="s">
        <v>14</v>
      </c>
      <c r="G6" s="2" t="s">
        <v>14</v>
      </c>
      <c r="H6" s="2" t="s">
        <v>14</v>
      </c>
      <c r="I6" s="2" t="s">
        <v>14</v>
      </c>
    </row>
    <row r="7" ht="12.75" customHeight="1">
      <c r="A7" s="9" t="s">
        <v>15</v>
      </c>
      <c r="B7" s="19" t="n">
        <v>1968</v>
      </c>
      <c r="C7" s="2" t="n">
        <v>104</v>
      </c>
      <c r="D7" s="2" t="n">
        <v>1771</v>
      </c>
      <c r="E7" s="2" t="n">
        <v>81</v>
      </c>
      <c r="F7" s="2" t="s">
        <v>14</v>
      </c>
      <c r="G7" s="2" t="s">
        <v>14</v>
      </c>
      <c r="H7" s="2" t="n">
        <v>6</v>
      </c>
      <c r="I7" s="2" t="n">
        <v>6</v>
      </c>
    </row>
    <row r="8" ht="12.75" customHeight="1">
      <c r="A8" s="9" t="s">
        <v>16</v>
      </c>
      <c r="B8" s="19" t="n">
        <v>147</v>
      </c>
      <c r="C8" s="2" t="s">
        <v>14</v>
      </c>
      <c r="D8" s="2" t="n">
        <v>140</v>
      </c>
      <c r="E8" s="2" t="s">
        <v>14</v>
      </c>
      <c r="F8" s="2" t="s">
        <v>14</v>
      </c>
      <c r="G8" s="2" t="s">
        <v>14</v>
      </c>
      <c r="H8" s="2" t="s">
        <v>14</v>
      </c>
      <c r="I8" s="2" t="n">
        <v>7</v>
      </c>
    </row>
    <row r="9" ht="12.75" customHeight="1">
      <c r="A9" s="23" t="s">
        <v>17</v>
      </c>
      <c r="B9" s="2" t="s">
        <v>14</v>
      </c>
      <c r="C9" s="2" t="s">
        <v>14</v>
      </c>
      <c r="D9" s="2" t="s">
        <v>14</v>
      </c>
      <c r="E9" s="2" t="s">
        <v>14</v>
      </c>
      <c r="F9" s="2" t="s">
        <v>14</v>
      </c>
      <c r="G9" s="2" t="s">
        <v>14</v>
      </c>
      <c r="H9" s="2" t="s">
        <v>14</v>
      </c>
      <c r="I9" s="2" t="s">
        <v>14</v>
      </c>
    </row>
    <row r="10" ht="12.75" customHeight="1">
      <c r="A10" s="23" t="s">
        <v>18</v>
      </c>
      <c r="B10" s="2" t="s">
        <v>14</v>
      </c>
      <c r="C10" s="2" t="s">
        <v>14</v>
      </c>
      <c r="D10" s="2" t="s">
        <v>14</v>
      </c>
      <c r="E10" s="2" t="s">
        <v>14</v>
      </c>
      <c r="F10" s="2" t="s">
        <v>14</v>
      </c>
      <c r="G10" s="2" t="s">
        <v>14</v>
      </c>
      <c r="H10" s="2" t="s">
        <v>14</v>
      </c>
      <c r="I10" s="2" t="s">
        <v>14</v>
      </c>
    </row>
    <row r="11" ht="12.75" customHeight="1">
      <c r="A11" s="23" t="s">
        <v>19</v>
      </c>
      <c r="B11" s="2" t="s">
        <v>14</v>
      </c>
      <c r="C11" s="2" t="s">
        <v>14</v>
      </c>
      <c r="D11" s="2" t="s">
        <v>14</v>
      </c>
      <c r="E11" s="2" t="s">
        <v>14</v>
      </c>
      <c r="F11" s="2" t="s">
        <v>14</v>
      </c>
      <c r="G11" s="2" t="s">
        <v>14</v>
      </c>
      <c r="H11" s="2" t="s">
        <v>14</v>
      </c>
      <c r="I11" s="2" t="s">
        <v>14</v>
      </c>
    </row>
    <row r="12" ht="12.75" customHeight="1">
      <c r="A12" s="23" t="s">
        <v>20</v>
      </c>
      <c r="B12" s="2" t="s">
        <v>14</v>
      </c>
      <c r="C12" s="2" t="s">
        <v>14</v>
      </c>
      <c r="D12" s="2" t="s">
        <v>14</v>
      </c>
      <c r="E12" s="2" t="s">
        <v>14</v>
      </c>
      <c r="F12" s="2" t="s">
        <v>14</v>
      </c>
      <c r="G12" s="2" t="s">
        <v>14</v>
      </c>
      <c r="H12" s="2" t="s">
        <v>14</v>
      </c>
      <c r="I12" s="2" t="s">
        <v>14</v>
      </c>
    </row>
    <row r="13" ht="12.75" customHeight="1">
      <c r="A13" s="23" t="s">
        <v>21</v>
      </c>
      <c r="B13" s="2" t="s">
        <v>14</v>
      </c>
      <c r="C13" s="2" t="s">
        <v>14</v>
      </c>
      <c r="D13" s="2" t="s">
        <v>14</v>
      </c>
      <c r="E13" s="2" t="s">
        <v>14</v>
      </c>
      <c r="F13" s="2" t="s">
        <v>14</v>
      </c>
      <c r="G13" s="2" t="s">
        <v>14</v>
      </c>
      <c r="H13" s="2" t="s">
        <v>14</v>
      </c>
      <c r="I13" s="2" t="s">
        <v>14</v>
      </c>
    </row>
    <row r="14" ht="12.75" customHeight="1">
      <c r="A14" s="23" t="s">
        <v>22</v>
      </c>
      <c r="B14" s="2" t="s">
        <v>14</v>
      </c>
      <c r="C14" s="2" t="s">
        <v>14</v>
      </c>
      <c r="D14" s="2" t="s">
        <v>14</v>
      </c>
      <c r="E14" s="2" t="s">
        <v>14</v>
      </c>
      <c r="F14" s="2" t="s">
        <v>14</v>
      </c>
      <c r="G14" s="2" t="s">
        <v>14</v>
      </c>
      <c r="H14" s="2" t="s">
        <v>14</v>
      </c>
      <c r="I14" s="2" t="s">
        <v>14</v>
      </c>
    </row>
    <row r="15" ht="12.75" customHeight="1">
      <c r="A15" s="9" t="s">
        <v>23</v>
      </c>
      <c r="B15" s="19" t="n">
        <v>3688</v>
      </c>
      <c r="C15" s="2" t="n">
        <v>13</v>
      </c>
      <c r="D15" s="2" t="n">
        <v>3261</v>
      </c>
      <c r="E15" s="2" t="n">
        <v>178</v>
      </c>
      <c r="F15" s="2" t="n">
        <v>23</v>
      </c>
      <c r="G15" s="2" t="n">
        <v>153</v>
      </c>
      <c r="H15" s="2" t="n">
        <v>25</v>
      </c>
      <c r="I15" s="2" t="n">
        <v>35</v>
      </c>
    </row>
    <row r="16" ht="12.75" customHeight="1">
      <c r="A16" s="9" t="s">
        <v>24</v>
      </c>
      <c r="B16" s="19" t="n">
        <v>2136</v>
      </c>
      <c r="C16" s="2" t="n">
        <v>107</v>
      </c>
      <c r="D16" s="2" t="n">
        <v>1496</v>
      </c>
      <c r="E16" s="2" t="n">
        <v>404</v>
      </c>
      <c r="F16" s="2" t="n">
        <v>52</v>
      </c>
      <c r="G16" s="2" t="s">
        <v>14</v>
      </c>
      <c r="H16" s="2" t="n">
        <v>24</v>
      </c>
      <c r="I16" s="2" t="n">
        <v>53</v>
      </c>
    </row>
    <row r="17" ht="12.75" customHeight="1">
      <c r="A17" s="9" t="s">
        <v>25</v>
      </c>
      <c r="B17" s="19" t="n">
        <v>1492</v>
      </c>
      <c r="C17" s="2" t="n">
        <v>65</v>
      </c>
      <c r="D17" s="2" t="n">
        <v>1297</v>
      </c>
      <c r="E17" s="2" t="n">
        <v>52</v>
      </c>
      <c r="F17" s="2" t="s">
        <v>14</v>
      </c>
      <c r="G17" s="2" t="s">
        <v>14</v>
      </c>
      <c r="H17" s="2" t="s">
        <v>14</v>
      </c>
      <c r="I17" s="2" t="n">
        <v>78</v>
      </c>
    </row>
    <row r="18" ht="12.75" customHeight="1">
      <c r="A18" s="9" t="s">
        <v>26</v>
      </c>
      <c r="B18" s="19" t="n">
        <v>1350</v>
      </c>
      <c r="C18" s="2" t="n">
        <v>563</v>
      </c>
      <c r="D18" s="2" t="n">
        <v>579</v>
      </c>
      <c r="E18" s="2" t="n">
        <v>86</v>
      </c>
      <c r="F18" s="2" t="n">
        <v>54</v>
      </c>
      <c r="G18" s="2" t="s">
        <v>14</v>
      </c>
      <c r="H18" s="2" t="n">
        <v>28</v>
      </c>
      <c r="I18" s="2" t="n">
        <v>40</v>
      </c>
    </row>
    <row r="19" ht="12.75" customHeight="1">
      <c r="A19" s="9" t="s">
        <v>27</v>
      </c>
      <c r="B19" s="19" t="n">
        <v>3656</v>
      </c>
      <c r="C19" s="2" t="n">
        <v>422</v>
      </c>
      <c r="D19" s="2" t="n">
        <v>2748</v>
      </c>
      <c r="E19" s="2" t="n">
        <v>99</v>
      </c>
      <c r="F19" s="2" t="n">
        <v>176</v>
      </c>
      <c r="G19" s="2" t="s">
        <v>14</v>
      </c>
      <c r="H19" s="2" t="n">
        <v>40</v>
      </c>
      <c r="I19" s="2" t="n">
        <v>86</v>
      </c>
    </row>
    <row r="20" ht="12.75" customHeight="1">
      <c r="A20" s="9" t="s">
        <v>28</v>
      </c>
      <c r="B20" s="19" t="n">
        <v>665</v>
      </c>
      <c r="C20" s="2" t="n">
        <v>661</v>
      </c>
      <c r="D20" s="2" t="s">
        <v>14</v>
      </c>
      <c r="E20" s="2" t="s">
        <v>14</v>
      </c>
      <c r="F20" s="2" t="s">
        <v>14</v>
      </c>
      <c r="G20" s="2" t="s">
        <v>14</v>
      </c>
      <c r="H20" s="2" t="s">
        <v>14</v>
      </c>
      <c r="I20" s="2" t="n">
        <v>4</v>
      </c>
    </row>
    <row r="21" ht="12.75" customHeight="1">
      <c r="A21" s="9" t="s">
        <v>29</v>
      </c>
      <c r="B21" s="19" t="n">
        <v>1425</v>
      </c>
      <c r="C21" s="2" t="n">
        <v>20</v>
      </c>
      <c r="D21" s="2" t="n">
        <v>1306</v>
      </c>
      <c r="E21" s="2" t="n">
        <v>75</v>
      </c>
      <c r="F21" s="2" t="n">
        <v>22</v>
      </c>
      <c r="G21" s="2" t="s">
        <v>14</v>
      </c>
      <c r="H21" s="2" t="s">
        <v>14</v>
      </c>
      <c r="I21" s="2" t="n">
        <v>2</v>
      </c>
    </row>
    <row r="22" ht="12.75" customHeight="1">
      <c r="A22" s="9" t="s">
        <v>30</v>
      </c>
      <c r="B22" s="19" t="n">
        <v>2455</v>
      </c>
      <c r="C22" s="2" t="n">
        <v>199</v>
      </c>
      <c r="D22" s="2" t="n">
        <v>1351</v>
      </c>
      <c r="E22" s="2" t="n">
        <v>655</v>
      </c>
      <c r="F22" s="2" t="n">
        <v>229</v>
      </c>
      <c r="G22" s="2" t="s">
        <v>14</v>
      </c>
      <c r="H22" s="2" t="n">
        <v>15</v>
      </c>
      <c r="I22" s="2" t="n">
        <v>6</v>
      </c>
    </row>
    <row r="23" ht="12.75" customHeight="1">
      <c r="A23" s="9" t="s">
        <v>31</v>
      </c>
      <c r="B23" s="19" t="n">
        <v>630</v>
      </c>
      <c r="C23" s="2" t="n">
        <v>36</v>
      </c>
      <c r="D23" s="2" t="n">
        <v>395</v>
      </c>
      <c r="E23" s="2" t="n">
        <v>143</v>
      </c>
      <c r="F23" s="2" t="n">
        <v>29</v>
      </c>
      <c r="G23" s="2" t="s">
        <v>14</v>
      </c>
      <c r="H23" s="2" t="n">
        <v>18</v>
      </c>
      <c r="I23" s="2" t="n">
        <v>9</v>
      </c>
    </row>
    <row r="24" ht="12.75" customHeight="1">
      <c r="A24" s="9" t="s">
        <v>32</v>
      </c>
      <c r="B24" s="19" t="n">
        <v>1719</v>
      </c>
      <c r="C24" s="2" t="n">
        <v>500</v>
      </c>
      <c r="D24" s="2" t="n">
        <v>998</v>
      </c>
      <c r="E24" s="2" t="n">
        <v>48</v>
      </c>
      <c r="F24" s="2" t="n">
        <v>4</v>
      </c>
      <c r="G24" s="2" t="n">
        <v>65</v>
      </c>
      <c r="H24" s="2" t="n">
        <v>50</v>
      </c>
      <c r="I24" s="2" t="n">
        <v>54</v>
      </c>
    </row>
    <row r="25" ht="12.75" customHeight="1">
      <c r="A25" s="9" t="s">
        <v>33</v>
      </c>
      <c r="B25" s="19" t="n">
        <v>178</v>
      </c>
      <c r="C25" s="2" t="n">
        <v>74</v>
      </c>
      <c r="D25" s="2" t="s">
        <v>14</v>
      </c>
      <c r="E25" s="2" t="s">
        <v>14</v>
      </c>
      <c r="F25" s="2" t="s">
        <v>14</v>
      </c>
      <c r="G25" s="2" t="s">
        <v>14</v>
      </c>
      <c r="H25" s="2" t="n">
        <v>21</v>
      </c>
      <c r="I25" s="2" t="n">
        <v>83</v>
      </c>
    </row>
    <row r="26" ht="12.75" customHeight="1">
      <c r="A26" s="9" t="s">
        <v>34</v>
      </c>
      <c r="B26" s="19" t="n">
        <v>5443</v>
      </c>
      <c r="C26" s="2" t="n">
        <v>227</v>
      </c>
      <c r="D26" s="2" t="n">
        <v>4109</v>
      </c>
      <c r="E26" s="2" t="n">
        <v>624</v>
      </c>
      <c r="F26" s="2" t="n">
        <v>242</v>
      </c>
      <c r="G26" s="2" t="n">
        <v>104</v>
      </c>
      <c r="H26" s="2" t="n">
        <v>62</v>
      </c>
      <c r="I26" s="2" t="n">
        <v>75</v>
      </c>
    </row>
    <row r="27" ht="12.75" customHeight="1">
      <c r="A27" s="9" t="s">
        <v>35</v>
      </c>
      <c r="B27" s="19" t="n">
        <v>7525</v>
      </c>
      <c r="C27" s="2" t="n">
        <v>43</v>
      </c>
      <c r="D27" s="2" t="n">
        <v>3530</v>
      </c>
      <c r="E27" s="2" t="n">
        <v>2833</v>
      </c>
      <c r="F27" s="2" t="n">
        <v>131</v>
      </c>
      <c r="G27" s="2" t="n">
        <v>696</v>
      </c>
      <c r="H27" s="2" t="n">
        <v>219</v>
      </c>
      <c r="I27" s="2" t="n">
        <v>73</v>
      </c>
    </row>
    <row r="28" ht="12.75" customHeight="1">
      <c r="A28" s="21" t="s">
        <v>36</v>
      </c>
      <c r="B28" s="22" t="n">
        <v>1513</v>
      </c>
      <c r="C28" s="2" t="s">
        <v>14</v>
      </c>
      <c r="D28" s="3" t="n">
        <v>705</v>
      </c>
      <c r="E28" s="3" t="n">
        <v>246</v>
      </c>
      <c r="F28" s="3" t="n">
        <v>3</v>
      </c>
      <c r="G28" s="3" t="n">
        <v>496</v>
      </c>
      <c r="H28" s="3" t="n">
        <v>44</v>
      </c>
      <c r="I28" s="3" t="n">
        <v>19</v>
      </c>
    </row>
    <row r="29" ht="12.75" customHeight="1">
      <c r="A29" s="5" t="s">
        <v>40</v>
      </c>
      <c r="B29" s="5"/>
      <c r="C29" s="5"/>
      <c r="D29" s="5"/>
      <c r="E29" s="5"/>
      <c r="F29" s="5"/>
      <c r="G29" s="5"/>
      <c r="H29" s="5"/>
      <c r="I29" s="5"/>
    </row>
    <row r="30" ht="12.75" customHeight="1">
      <c r="A30" s="10" t="s">
        <v>38</v>
      </c>
      <c r="B30" s="10"/>
      <c r="C30" s="10"/>
      <c r="D30" s="10"/>
      <c r="E30" s="10"/>
      <c r="F30" s="10"/>
      <c r="G30" s="10"/>
      <c r="H30" s="10"/>
      <c r="I30" s="10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</row>
    <row r="37" ht="12.75" customHeight="1">
      <c r="D37" s="2"/>
    </row>
  </sheetData>
  <mergeCells count="8">
    <mergeCell ref="A30:I30"/>
    <mergeCell ref="A31:I31"/>
    <mergeCell ref="A2:G2"/>
    <mergeCell ref="H2:I2"/>
    <mergeCell ref="A3:A4"/>
    <mergeCell ref="B3:B4"/>
    <mergeCell ref="C3:I3"/>
    <mergeCell ref="A29:I29"/>
  </mergeCells>
  <pageMargins left="0.39370078740157483" right="0.39370078740157483" top="0.82677165354330717" bottom="0.35433070866141736" header="0.55118110236220474" footer="0.7874015748031496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5.8867187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</cols>
  <sheetData>
    <row r="1" ht="12.75" customHeight="1">
      <c r="A1" s="1" t="s">
        <v>57</v>
      </c>
      <c r="B1" s="1"/>
      <c r="F1" s="4"/>
      <c r="J1" s="5"/>
      <c r="K1" s="5"/>
    </row>
    <row r="2" ht="12.75" customHeight="1">
      <c r="A2" s="12" t="s">
        <v>47</v>
      </c>
      <c r="B2" s="12"/>
      <c r="C2" s="12"/>
      <c r="D2" s="12"/>
      <c r="E2" s="12"/>
      <c r="F2" s="12"/>
      <c r="G2" s="12"/>
      <c r="H2" s="13" t="s">
        <v>1</v>
      </c>
      <c r="I2" s="13"/>
    </row>
    <row r="3" ht="12.75" customHeight="1">
      <c r="A3" s="14" t="s">
        <v>2</v>
      </c>
      <c r="B3" s="16" t="s">
        <v>3</v>
      </c>
      <c r="C3" s="18" t="s">
        <v>4</v>
      </c>
      <c r="D3" s="20"/>
      <c r="E3" s="20"/>
      <c r="F3" s="20"/>
      <c r="G3" s="20"/>
      <c r="H3" s="20"/>
      <c r="I3" s="20"/>
    </row>
    <row r="4" ht="76.5" customHeight="1">
      <c r="A4" s="15"/>
      <c r="B4" s="17"/>
      <c r="C4" s="7" t="s">
        <v>41</v>
      </c>
      <c r="D4" s="7" t="s">
        <v>42</v>
      </c>
      <c r="E4" s="7" t="s">
        <v>43</v>
      </c>
      <c r="F4" s="7" t="s">
        <v>8</v>
      </c>
      <c r="G4" s="7" t="s">
        <v>44</v>
      </c>
      <c r="H4" s="7" t="s">
        <v>45</v>
      </c>
      <c r="I4" s="8" t="s">
        <v>46</v>
      </c>
    </row>
    <row r="5" ht="12.75" customHeight="1">
      <c r="A5" s="6" t="s">
        <v>12</v>
      </c>
      <c r="B5" s="19" t="n">
        <v>35990</v>
      </c>
      <c r="C5" s="19" t="n">
        <v>3017</v>
      </c>
      <c r="D5" s="19" t="n">
        <v>23720</v>
      </c>
      <c r="E5" s="19" t="n">
        <v>5610</v>
      </c>
      <c r="F5" s="19" t="n">
        <v>860</v>
      </c>
      <c r="G5" s="19" t="n">
        <v>1599</v>
      </c>
      <c r="H5" s="19" t="n">
        <v>555</v>
      </c>
      <c r="I5" s="19" t="n">
        <v>629</v>
      </c>
    </row>
    <row r="6" ht="12.75" customHeight="1">
      <c r="A6" s="9" t="s">
        <v>13</v>
      </c>
      <c r="B6" s="2" t="s">
        <v>14</v>
      </c>
      <c r="C6" s="2" t="s">
        <v>14</v>
      </c>
      <c r="D6" s="2" t="s">
        <v>14</v>
      </c>
      <c r="E6" s="2" t="s">
        <v>14</v>
      </c>
      <c r="F6" s="2" t="s">
        <v>14</v>
      </c>
      <c r="G6" s="2" t="s">
        <v>14</v>
      </c>
      <c r="H6" s="2" t="s">
        <v>14</v>
      </c>
      <c r="I6" s="2" t="s">
        <v>14</v>
      </c>
    </row>
    <row r="7" ht="12.75" customHeight="1">
      <c r="A7" s="9" t="s">
        <v>15</v>
      </c>
      <c r="B7" s="19" t="n">
        <v>1968</v>
      </c>
      <c r="C7" s="2" t="n">
        <v>104</v>
      </c>
      <c r="D7" s="2" t="n">
        <v>1771</v>
      </c>
      <c r="E7" s="2" t="n">
        <v>81</v>
      </c>
      <c r="F7" s="2" t="s">
        <v>14</v>
      </c>
      <c r="G7" s="2" t="s">
        <v>14</v>
      </c>
      <c r="H7" s="2" t="n">
        <v>6</v>
      </c>
      <c r="I7" s="2" t="n">
        <v>6</v>
      </c>
    </row>
    <row r="8" ht="12.75" customHeight="1">
      <c r="A8" s="9" t="s">
        <v>16</v>
      </c>
      <c r="B8" s="19" t="n">
        <v>147</v>
      </c>
      <c r="C8" s="2" t="s">
        <v>14</v>
      </c>
      <c r="D8" s="2" t="n">
        <v>140</v>
      </c>
      <c r="E8" s="2" t="s">
        <v>14</v>
      </c>
      <c r="F8" s="2" t="s">
        <v>14</v>
      </c>
      <c r="G8" s="2" t="s">
        <v>14</v>
      </c>
      <c r="H8" s="2" t="s">
        <v>14</v>
      </c>
      <c r="I8" s="2" t="n">
        <v>7</v>
      </c>
    </row>
    <row r="9" ht="12.75" customHeight="1">
      <c r="A9" s="23" t="s">
        <v>17</v>
      </c>
      <c r="B9" s="2" t="s">
        <v>14</v>
      </c>
      <c r="C9" s="2" t="s">
        <v>14</v>
      </c>
      <c r="D9" s="2" t="s">
        <v>14</v>
      </c>
      <c r="E9" s="2" t="s">
        <v>14</v>
      </c>
      <c r="F9" s="2" t="s">
        <v>14</v>
      </c>
      <c r="G9" s="2" t="s">
        <v>14</v>
      </c>
      <c r="H9" s="2" t="s">
        <v>14</v>
      </c>
      <c r="I9" s="2" t="s">
        <v>14</v>
      </c>
    </row>
    <row r="10" ht="12.75" customHeight="1">
      <c r="A10" s="23" t="s">
        <v>18</v>
      </c>
      <c r="B10" s="2" t="s">
        <v>14</v>
      </c>
      <c r="C10" s="2" t="s">
        <v>14</v>
      </c>
      <c r="D10" s="2" t="s">
        <v>14</v>
      </c>
      <c r="E10" s="2" t="s">
        <v>14</v>
      </c>
      <c r="F10" s="2" t="s">
        <v>14</v>
      </c>
      <c r="G10" s="2" t="s">
        <v>14</v>
      </c>
      <c r="H10" s="2" t="s">
        <v>14</v>
      </c>
      <c r="I10" s="2" t="s">
        <v>14</v>
      </c>
    </row>
    <row r="11" ht="12.75" customHeight="1">
      <c r="A11" s="23" t="s">
        <v>19</v>
      </c>
      <c r="B11" s="2" t="s">
        <v>14</v>
      </c>
      <c r="C11" s="2" t="s">
        <v>14</v>
      </c>
      <c r="D11" s="2" t="s">
        <v>14</v>
      </c>
      <c r="E11" s="2" t="s">
        <v>14</v>
      </c>
      <c r="F11" s="2" t="s">
        <v>14</v>
      </c>
      <c r="G11" s="2" t="s">
        <v>14</v>
      </c>
      <c r="H11" s="2" t="s">
        <v>14</v>
      </c>
      <c r="I11" s="2" t="s">
        <v>14</v>
      </c>
    </row>
    <row r="12" ht="12.75" customHeight="1">
      <c r="A12" s="23" t="s">
        <v>20</v>
      </c>
      <c r="B12" s="2" t="s">
        <v>14</v>
      </c>
      <c r="C12" s="2" t="s">
        <v>14</v>
      </c>
      <c r="D12" s="2" t="s">
        <v>14</v>
      </c>
      <c r="E12" s="2" t="s">
        <v>14</v>
      </c>
      <c r="F12" s="2" t="s">
        <v>14</v>
      </c>
      <c r="G12" s="2" t="s">
        <v>14</v>
      </c>
      <c r="H12" s="2" t="s">
        <v>14</v>
      </c>
      <c r="I12" s="2" t="s">
        <v>14</v>
      </c>
    </row>
    <row r="13" ht="12.75" customHeight="1">
      <c r="A13" s="23" t="s">
        <v>21</v>
      </c>
      <c r="B13" s="2" t="s">
        <v>14</v>
      </c>
      <c r="C13" s="2" t="s">
        <v>14</v>
      </c>
      <c r="D13" s="2" t="s">
        <v>14</v>
      </c>
      <c r="E13" s="2" t="s">
        <v>14</v>
      </c>
      <c r="F13" s="2" t="s">
        <v>14</v>
      </c>
      <c r="G13" s="2" t="s">
        <v>14</v>
      </c>
      <c r="H13" s="2" t="s">
        <v>14</v>
      </c>
      <c r="I13" s="2" t="s">
        <v>14</v>
      </c>
    </row>
    <row r="14" ht="12.75" customHeight="1">
      <c r="A14" s="23" t="s">
        <v>22</v>
      </c>
      <c r="B14" s="2" t="s">
        <v>14</v>
      </c>
      <c r="C14" s="2" t="s">
        <v>14</v>
      </c>
      <c r="D14" s="2" t="s">
        <v>14</v>
      </c>
      <c r="E14" s="2" t="s">
        <v>14</v>
      </c>
      <c r="F14" s="2" t="s">
        <v>14</v>
      </c>
      <c r="G14" s="2" t="s">
        <v>14</v>
      </c>
      <c r="H14" s="2" t="s">
        <v>14</v>
      </c>
      <c r="I14" s="2" t="s">
        <v>14</v>
      </c>
    </row>
    <row r="15" ht="12.75" customHeight="1">
      <c r="A15" s="9" t="s">
        <v>23</v>
      </c>
      <c r="B15" s="19" t="n">
        <v>3699</v>
      </c>
      <c r="C15" s="2" t="n">
        <v>13</v>
      </c>
      <c r="D15" s="2" t="n">
        <v>3268</v>
      </c>
      <c r="E15" s="2" t="n">
        <v>182</v>
      </c>
      <c r="F15" s="2" t="n">
        <v>23</v>
      </c>
      <c r="G15" s="2" t="n">
        <v>153</v>
      </c>
      <c r="H15" s="2" t="n">
        <v>25</v>
      </c>
      <c r="I15" s="2" t="n">
        <v>35</v>
      </c>
    </row>
    <row r="16" ht="12.75" customHeight="1">
      <c r="A16" s="9" t="s">
        <v>24</v>
      </c>
      <c r="B16" s="19" t="n">
        <v>2139</v>
      </c>
      <c r="C16" s="2" t="n">
        <v>107</v>
      </c>
      <c r="D16" s="2" t="n">
        <v>1499</v>
      </c>
      <c r="E16" s="2" t="n">
        <v>404</v>
      </c>
      <c r="F16" s="2" t="n">
        <v>52</v>
      </c>
      <c r="G16" s="2" t="s">
        <v>14</v>
      </c>
      <c r="H16" s="2" t="n">
        <v>24</v>
      </c>
      <c r="I16" s="2" t="n">
        <v>53</v>
      </c>
    </row>
    <row r="17" ht="12.75" customHeight="1">
      <c r="A17" s="9" t="s">
        <v>25</v>
      </c>
      <c r="B17" s="19" t="n">
        <v>1492</v>
      </c>
      <c r="C17" s="2" t="n">
        <v>65</v>
      </c>
      <c r="D17" s="2" t="n">
        <v>1297</v>
      </c>
      <c r="E17" s="2" t="n">
        <v>52</v>
      </c>
      <c r="F17" s="2" t="s">
        <v>14</v>
      </c>
      <c r="G17" s="2" t="s">
        <v>14</v>
      </c>
      <c r="H17" s="2" t="s">
        <v>14</v>
      </c>
      <c r="I17" s="2" t="n">
        <v>78</v>
      </c>
    </row>
    <row r="18" ht="12.75" customHeight="1">
      <c r="A18" s="9" t="s">
        <v>26</v>
      </c>
      <c r="B18" s="19" t="n">
        <v>1353</v>
      </c>
      <c r="C18" s="2" t="n">
        <v>563</v>
      </c>
      <c r="D18" s="2" t="n">
        <v>579</v>
      </c>
      <c r="E18" s="2" t="n">
        <v>86</v>
      </c>
      <c r="F18" s="2" t="n">
        <v>54</v>
      </c>
      <c r="G18" s="2" t="s">
        <v>14</v>
      </c>
      <c r="H18" s="2" t="n">
        <v>28</v>
      </c>
      <c r="I18" s="2" t="n">
        <v>43</v>
      </c>
    </row>
    <row r="19" ht="12.75" customHeight="1">
      <c r="A19" s="9" t="s">
        <v>27</v>
      </c>
      <c r="B19" s="19" t="n">
        <v>3655</v>
      </c>
      <c r="C19" s="2" t="n">
        <v>421</v>
      </c>
      <c r="D19" s="2" t="n">
        <v>2747</v>
      </c>
      <c r="E19" s="2" t="n">
        <v>99</v>
      </c>
      <c r="F19" s="2" t="n">
        <v>177</v>
      </c>
      <c r="G19" s="2" t="n">
        <v>85</v>
      </c>
      <c r="H19" s="2" t="n">
        <v>40</v>
      </c>
      <c r="I19" s="2" t="n">
        <v>86</v>
      </c>
    </row>
    <row r="20" ht="12.75" customHeight="1">
      <c r="A20" s="9" t="s">
        <v>28</v>
      </c>
      <c r="B20" s="19" t="n">
        <v>665</v>
      </c>
      <c r="C20" s="2" t="n">
        <v>661</v>
      </c>
      <c r="D20" s="2" t="s">
        <v>14</v>
      </c>
      <c r="E20" s="2" t="s">
        <v>14</v>
      </c>
      <c r="F20" s="2" t="s">
        <v>14</v>
      </c>
      <c r="G20" s="2" t="s">
        <v>14</v>
      </c>
      <c r="H20" s="2" t="s">
        <v>14</v>
      </c>
      <c r="I20" s="2" t="s">
        <v>14</v>
      </c>
    </row>
    <row r="21" ht="12.75" customHeight="1">
      <c r="A21" s="9" t="s">
        <v>29</v>
      </c>
      <c r="B21" s="19" t="n">
        <v>1425</v>
      </c>
      <c r="C21" s="2" t="n">
        <v>20</v>
      </c>
      <c r="D21" s="2" t="n">
        <v>1306</v>
      </c>
      <c r="E21" s="2" t="n">
        <v>75</v>
      </c>
      <c r="F21" s="2" t="n">
        <v>22</v>
      </c>
      <c r="G21" s="2" t="s">
        <v>14</v>
      </c>
      <c r="H21" s="2" t="s">
        <v>14</v>
      </c>
      <c r="I21" s="2" t="n">
        <v>2</v>
      </c>
    </row>
    <row r="22" ht="12.75" customHeight="1">
      <c r="A22" s="9" t="s">
        <v>30</v>
      </c>
      <c r="B22" s="19" t="n">
        <v>2455</v>
      </c>
      <c r="C22" s="2" t="n">
        <v>199</v>
      </c>
      <c r="D22" s="2" t="n">
        <v>1351</v>
      </c>
      <c r="E22" s="2" t="n">
        <v>655</v>
      </c>
      <c r="F22" s="2" t="n">
        <v>229</v>
      </c>
      <c r="G22" s="2" t="s">
        <v>14</v>
      </c>
      <c r="H22" s="2" t="n">
        <v>15</v>
      </c>
      <c r="I22" s="2" t="n">
        <v>6</v>
      </c>
    </row>
    <row r="23" ht="12.75" customHeight="1">
      <c r="A23" s="9" t="s">
        <v>31</v>
      </c>
      <c r="B23" s="19" t="n">
        <v>623</v>
      </c>
      <c r="C23" s="2" t="n">
        <v>36</v>
      </c>
      <c r="D23" s="2" t="n">
        <v>395</v>
      </c>
      <c r="E23" s="2" t="n">
        <v>143</v>
      </c>
      <c r="F23" s="2" t="n">
        <v>22</v>
      </c>
      <c r="G23" s="2" t="s">
        <v>14</v>
      </c>
      <c r="H23" s="2" t="n">
        <v>18</v>
      </c>
      <c r="I23" s="2" t="n">
        <v>9</v>
      </c>
    </row>
    <row r="24" ht="12.75" customHeight="1">
      <c r="A24" s="9" t="s">
        <v>32</v>
      </c>
      <c r="B24" s="19" t="n">
        <v>1728</v>
      </c>
      <c r="C24" s="2" t="n">
        <v>500</v>
      </c>
      <c r="D24" s="2" t="n">
        <v>998</v>
      </c>
      <c r="E24" s="2" t="n">
        <v>48</v>
      </c>
      <c r="F24" s="2" t="n">
        <v>7</v>
      </c>
      <c r="G24" s="2" t="n">
        <v>65</v>
      </c>
      <c r="H24" s="2" t="n">
        <v>56</v>
      </c>
      <c r="I24" s="2" t="n">
        <v>54</v>
      </c>
    </row>
    <row r="25" ht="12.75" customHeight="1">
      <c r="A25" s="9" t="s">
        <v>33</v>
      </c>
      <c r="B25" s="19" t="n">
        <v>178</v>
      </c>
      <c r="C25" s="2" t="n">
        <v>74</v>
      </c>
      <c r="D25" s="2" t="s">
        <v>14</v>
      </c>
      <c r="E25" s="2" t="s">
        <v>14</v>
      </c>
      <c r="F25" s="2" t="s">
        <v>14</v>
      </c>
      <c r="G25" s="2" t="s">
        <v>14</v>
      </c>
      <c r="H25" s="2" t="n">
        <v>21</v>
      </c>
      <c r="I25" s="2" t="n">
        <v>83</v>
      </c>
    </row>
    <row r="26" ht="12.75" customHeight="1">
      <c r="A26" s="9" t="s">
        <v>34</v>
      </c>
      <c r="B26" s="19" t="n">
        <v>5486</v>
      </c>
      <c r="C26" s="2" t="n">
        <v>227</v>
      </c>
      <c r="D26" s="2" t="n">
        <v>4117</v>
      </c>
      <c r="E26" s="2" t="n">
        <v>707</v>
      </c>
      <c r="F26" s="2" t="n">
        <v>200</v>
      </c>
      <c r="G26" s="2" t="n">
        <v>104</v>
      </c>
      <c r="H26" s="2" t="n">
        <v>59</v>
      </c>
      <c r="I26" s="2" t="n">
        <v>72</v>
      </c>
    </row>
    <row r="27" ht="12.75" customHeight="1">
      <c r="A27" s="9" t="s">
        <v>35</v>
      </c>
      <c r="B27" s="19" t="n">
        <v>7465</v>
      </c>
      <c r="C27" s="2" t="n">
        <v>27</v>
      </c>
      <c r="D27" s="2" t="n">
        <v>3547</v>
      </c>
      <c r="E27" s="2" t="n">
        <v>2835</v>
      </c>
      <c r="F27" s="2" t="n">
        <v>71</v>
      </c>
      <c r="G27" s="2" t="n">
        <v>696</v>
      </c>
      <c r="H27" s="2" t="n">
        <v>217</v>
      </c>
      <c r="I27" s="2" t="n">
        <v>72</v>
      </c>
    </row>
    <row r="28" ht="12.75" customHeight="1">
      <c r="A28" s="21" t="s">
        <v>36</v>
      </c>
      <c r="B28" s="22" t="n">
        <v>1512</v>
      </c>
      <c r="C28" s="3" t="s">
        <v>14</v>
      </c>
      <c r="D28" s="3" t="n">
        <v>705</v>
      </c>
      <c r="E28" s="3" t="n">
        <v>243</v>
      </c>
      <c r="F28" s="3" t="n">
        <v>3</v>
      </c>
      <c r="G28" s="3" t="n">
        <v>496</v>
      </c>
      <c r="H28" s="3" t="n">
        <v>46</v>
      </c>
      <c r="I28" s="3" t="n">
        <v>19</v>
      </c>
    </row>
    <row r="29" ht="12.75" customHeight="1">
      <c r="A29" s="5" t="s">
        <v>40</v>
      </c>
      <c r="B29" s="5"/>
      <c r="C29" s="5"/>
      <c r="D29" s="5"/>
      <c r="E29" s="5"/>
      <c r="F29" s="5"/>
      <c r="G29" s="5"/>
      <c r="H29" s="5"/>
      <c r="I29" s="5"/>
    </row>
    <row r="30" ht="12.75" customHeight="1">
      <c r="A30" s="10" t="s">
        <v>38</v>
      </c>
      <c r="B30" s="10"/>
      <c r="C30" s="10"/>
      <c r="D30" s="10"/>
      <c r="E30" s="10"/>
      <c r="F30" s="10"/>
      <c r="G30" s="10"/>
      <c r="H30" s="10"/>
      <c r="I30" s="10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</row>
    <row r="33" ht="12.75" customHeight="1">
      <c r="B33" s="24"/>
    </row>
    <row r="37" ht="12.75" customHeight="1">
      <c r="D37" s="2"/>
    </row>
  </sheetData>
  <mergeCells count="8">
    <mergeCell ref="A30:I30"/>
    <mergeCell ref="A31:I31"/>
    <mergeCell ref="A2:G2"/>
    <mergeCell ref="H2:I2"/>
    <mergeCell ref="A3:A4"/>
    <mergeCell ref="B3:B4"/>
    <mergeCell ref="C3:I3"/>
    <mergeCell ref="A29:I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5.66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</cols>
  <sheetData>
    <row r="1" ht="12.75" customHeight="1">
      <c r="A1" s="1" t="s">
        <v>57</v>
      </c>
      <c r="B1" s="1"/>
      <c r="E1" s="4"/>
      <c r="I1" s="5"/>
      <c r="J1" s="5"/>
    </row>
    <row r="2" ht="12.75" customHeight="1">
      <c r="A2" s="12" t="s">
        <v>48</v>
      </c>
      <c r="B2" s="12"/>
      <c r="C2" s="12"/>
      <c r="D2" s="12"/>
      <c r="E2" s="12"/>
      <c r="F2" s="12"/>
      <c r="G2" s="12"/>
      <c r="H2" s="13" t="s">
        <v>1</v>
      </c>
      <c r="I2" s="13"/>
    </row>
    <row r="3" ht="12.75" customHeight="1">
      <c r="A3" s="14" t="s">
        <v>2</v>
      </c>
      <c r="B3" s="16" t="s">
        <v>3</v>
      </c>
      <c r="C3" s="18" t="s">
        <v>4</v>
      </c>
      <c r="D3" s="20"/>
      <c r="E3" s="20"/>
      <c r="F3" s="20"/>
      <c r="G3" s="20"/>
      <c r="H3" s="20"/>
      <c r="I3" s="20"/>
    </row>
    <row r="4" ht="75" customHeight="1">
      <c r="A4" s="15"/>
      <c r="B4" s="17"/>
      <c r="C4" s="7" t="s">
        <v>41</v>
      </c>
      <c r="D4" s="7" t="s">
        <v>42</v>
      </c>
      <c r="E4" s="7" t="s">
        <v>43</v>
      </c>
      <c r="F4" s="7" t="s">
        <v>8</v>
      </c>
      <c r="G4" s="7" t="s">
        <v>44</v>
      </c>
      <c r="H4" s="7" t="s">
        <v>45</v>
      </c>
      <c r="I4" s="8" t="s">
        <v>46</v>
      </c>
    </row>
    <row r="5" ht="12.75" customHeight="1">
      <c r="A5" s="6" t="s">
        <v>12</v>
      </c>
      <c r="B5" s="19" t="n">
        <v>36021</v>
      </c>
      <c r="C5" s="19" t="n">
        <v>2870</v>
      </c>
      <c r="D5" s="19" t="n">
        <v>23863</v>
      </c>
      <c r="E5" s="19" t="n">
        <v>5654</v>
      </c>
      <c r="F5" s="19" t="n">
        <v>859</v>
      </c>
      <c r="G5" s="19" t="n">
        <v>1599</v>
      </c>
      <c r="H5" s="19" t="n">
        <v>552</v>
      </c>
      <c r="I5" s="19" t="n">
        <v>624</v>
      </c>
    </row>
    <row r="6" ht="12.75" customHeight="1">
      <c r="A6" s="9" t="s">
        <v>13</v>
      </c>
      <c r="B6" s="25" t="s">
        <v>56</v>
      </c>
      <c r="C6" s="25" t="s">
        <v>56</v>
      </c>
      <c r="D6" s="25" t="s">
        <v>56</v>
      </c>
      <c r="E6" s="25" t="s">
        <v>56</v>
      </c>
      <c r="F6" s="25" t="s">
        <v>56</v>
      </c>
      <c r="G6" s="25" t="s">
        <v>56</v>
      </c>
      <c r="H6" s="25" t="s">
        <v>56</v>
      </c>
      <c r="I6" s="25" t="s">
        <v>56</v>
      </c>
    </row>
    <row r="7" ht="12.75" customHeight="1">
      <c r="A7" s="9" t="s">
        <v>15</v>
      </c>
      <c r="B7" s="19" t="n">
        <v>1968</v>
      </c>
      <c r="C7" s="2" t="n">
        <v>104</v>
      </c>
      <c r="D7" s="2" t="n">
        <v>1771</v>
      </c>
      <c r="E7" s="2" t="n">
        <v>81</v>
      </c>
      <c r="F7" s="25" t="s">
        <v>56</v>
      </c>
      <c r="G7" s="25" t="s">
        <v>56</v>
      </c>
      <c r="H7" s="2" t="n">
        <v>6</v>
      </c>
      <c r="I7" s="2" t="n">
        <v>6</v>
      </c>
      <c r="J7" s="24"/>
    </row>
    <row r="8" ht="12.75" customHeight="1">
      <c r="A8" s="9" t="s">
        <v>16</v>
      </c>
      <c r="B8" s="19" t="n">
        <v>147</v>
      </c>
      <c r="C8" s="25" t="s">
        <v>56</v>
      </c>
      <c r="D8" s="2" t="n">
        <v>140</v>
      </c>
      <c r="E8" s="25" t="s">
        <v>56</v>
      </c>
      <c r="F8" s="25" t="s">
        <v>56</v>
      </c>
      <c r="G8" s="25" t="s">
        <v>56</v>
      </c>
      <c r="H8" s="25" t="s">
        <v>56</v>
      </c>
      <c r="I8" s="2" t="n">
        <v>7</v>
      </c>
      <c r="J8" s="24"/>
    </row>
    <row r="9" ht="12.75" customHeight="1">
      <c r="A9" s="23" t="s">
        <v>17</v>
      </c>
      <c r="B9" s="25" t="s">
        <v>56</v>
      </c>
      <c r="C9" s="25" t="s">
        <v>56</v>
      </c>
      <c r="D9" s="25" t="s">
        <v>56</v>
      </c>
      <c r="E9" s="25" t="s">
        <v>56</v>
      </c>
      <c r="F9" s="25" t="s">
        <v>56</v>
      </c>
      <c r="G9" s="25" t="s">
        <v>56</v>
      </c>
      <c r="H9" s="25" t="s">
        <v>56</v>
      </c>
      <c r="I9" s="25" t="s">
        <v>56</v>
      </c>
      <c r="J9" s="24"/>
    </row>
    <row r="10" ht="12.75" customHeight="1">
      <c r="A10" s="23" t="s">
        <v>18</v>
      </c>
      <c r="B10" s="25" t="s">
        <v>56</v>
      </c>
      <c r="C10" s="25" t="s">
        <v>56</v>
      </c>
      <c r="D10" s="25" t="s">
        <v>56</v>
      </c>
      <c r="E10" s="25" t="s">
        <v>56</v>
      </c>
      <c r="F10" s="25" t="s">
        <v>56</v>
      </c>
      <c r="G10" s="25" t="s">
        <v>56</v>
      </c>
      <c r="H10" s="25" t="s">
        <v>56</v>
      </c>
      <c r="I10" s="25" t="s">
        <v>56</v>
      </c>
      <c r="J10" s="24"/>
    </row>
    <row r="11" ht="12.75" customHeight="1">
      <c r="A11" s="23" t="s">
        <v>19</v>
      </c>
      <c r="B11" s="25" t="s">
        <v>56</v>
      </c>
      <c r="C11" s="25" t="s">
        <v>56</v>
      </c>
      <c r="D11" s="25" t="s">
        <v>56</v>
      </c>
      <c r="E11" s="25" t="s">
        <v>56</v>
      </c>
      <c r="F11" s="25" t="s">
        <v>56</v>
      </c>
      <c r="G11" s="25" t="s">
        <v>56</v>
      </c>
      <c r="H11" s="25" t="s">
        <v>56</v>
      </c>
      <c r="I11" s="25" t="s">
        <v>56</v>
      </c>
      <c r="J11" s="24"/>
    </row>
    <row r="12" ht="12.75" customHeight="1">
      <c r="A12" s="23" t="s">
        <v>20</v>
      </c>
      <c r="B12" s="25" t="s">
        <v>56</v>
      </c>
      <c r="C12" s="25" t="s">
        <v>56</v>
      </c>
      <c r="D12" s="25" t="s">
        <v>56</v>
      </c>
      <c r="E12" s="25" t="s">
        <v>56</v>
      </c>
      <c r="F12" s="25" t="s">
        <v>56</v>
      </c>
      <c r="G12" s="25" t="s">
        <v>56</v>
      </c>
      <c r="H12" s="25" t="s">
        <v>56</v>
      </c>
      <c r="I12" s="25" t="s">
        <v>56</v>
      </c>
      <c r="J12" s="24"/>
    </row>
    <row r="13" ht="12.75" customHeight="1">
      <c r="A13" s="23" t="s">
        <v>21</v>
      </c>
      <c r="B13" s="25" t="s">
        <v>56</v>
      </c>
      <c r="C13" s="25" t="s">
        <v>56</v>
      </c>
      <c r="D13" s="25" t="s">
        <v>56</v>
      </c>
      <c r="E13" s="25" t="s">
        <v>56</v>
      </c>
      <c r="F13" s="25" t="s">
        <v>56</v>
      </c>
      <c r="G13" s="25" t="s">
        <v>56</v>
      </c>
      <c r="H13" s="25" t="s">
        <v>56</v>
      </c>
      <c r="I13" s="25" t="s">
        <v>56</v>
      </c>
      <c r="J13" s="24"/>
    </row>
    <row r="14" ht="12.75" customHeight="1">
      <c r="A14" s="23" t="s">
        <v>22</v>
      </c>
      <c r="B14" s="25" t="s">
        <v>56</v>
      </c>
      <c r="C14" s="25" t="s">
        <v>56</v>
      </c>
      <c r="D14" s="25" t="s">
        <v>56</v>
      </c>
      <c r="E14" s="25" t="s">
        <v>56</v>
      </c>
      <c r="F14" s="25" t="s">
        <v>56</v>
      </c>
      <c r="G14" s="25" t="s">
        <v>56</v>
      </c>
      <c r="H14" s="25" t="s">
        <v>56</v>
      </c>
      <c r="I14" s="25" t="s">
        <v>56</v>
      </c>
      <c r="J14" s="24"/>
    </row>
    <row r="15" ht="12.75" customHeight="1">
      <c r="A15" s="9" t="s">
        <v>23</v>
      </c>
      <c r="B15" s="19" t="n">
        <v>3699</v>
      </c>
      <c r="C15" s="2" t="n">
        <v>13</v>
      </c>
      <c r="D15" s="2" t="n">
        <v>3268</v>
      </c>
      <c r="E15" s="2" t="n">
        <v>182</v>
      </c>
      <c r="F15" s="2" t="n">
        <v>23</v>
      </c>
      <c r="G15" s="2" t="n">
        <v>153</v>
      </c>
      <c r="H15" s="2" t="n">
        <v>25</v>
      </c>
      <c r="I15" s="2" t="n">
        <v>35</v>
      </c>
      <c r="J15" s="24"/>
    </row>
    <row r="16" ht="12.75" customHeight="1">
      <c r="A16" s="9" t="s">
        <v>24</v>
      </c>
      <c r="B16" s="19" t="n">
        <v>2176</v>
      </c>
      <c r="C16" s="2" t="n">
        <v>107</v>
      </c>
      <c r="D16" s="2" t="n">
        <v>1497</v>
      </c>
      <c r="E16" s="2" t="n">
        <v>448</v>
      </c>
      <c r="F16" s="2" t="n">
        <v>47</v>
      </c>
      <c r="G16" s="25" t="s">
        <v>56</v>
      </c>
      <c r="H16" s="2" t="n">
        <v>24</v>
      </c>
      <c r="I16" s="2" t="n">
        <v>53</v>
      </c>
      <c r="J16" s="24"/>
    </row>
    <row r="17" ht="12.75" customHeight="1">
      <c r="A17" s="9" t="s">
        <v>25</v>
      </c>
      <c r="B17" s="19" t="n">
        <v>1492</v>
      </c>
      <c r="C17" s="2" t="n">
        <v>65</v>
      </c>
      <c r="D17" s="2" t="n">
        <v>1297</v>
      </c>
      <c r="E17" s="2" t="n">
        <v>52</v>
      </c>
      <c r="F17" s="25" t="s">
        <v>56</v>
      </c>
      <c r="G17" s="25" t="s">
        <v>56</v>
      </c>
      <c r="H17" s="25" t="s">
        <v>56</v>
      </c>
      <c r="I17" s="2" t="n">
        <v>78</v>
      </c>
      <c r="J17" s="24"/>
    </row>
    <row r="18" ht="12.75" customHeight="1">
      <c r="A18" s="9" t="s">
        <v>26</v>
      </c>
      <c r="B18" s="19" t="n">
        <v>1353</v>
      </c>
      <c r="C18" s="2" t="n">
        <v>417</v>
      </c>
      <c r="D18" s="2" t="n">
        <v>725</v>
      </c>
      <c r="E18" s="2" t="n">
        <v>86</v>
      </c>
      <c r="F18" s="2" t="n">
        <v>54</v>
      </c>
      <c r="G18" s="2"/>
      <c r="H18" s="2" t="n">
        <v>28</v>
      </c>
      <c r="I18" s="2" t="n">
        <v>43</v>
      </c>
      <c r="J18" s="24"/>
    </row>
    <row r="19" ht="12.75" customHeight="1">
      <c r="A19" s="9" t="s">
        <v>27</v>
      </c>
      <c r="B19" s="19" t="n">
        <v>3654</v>
      </c>
      <c r="C19" s="2" t="n">
        <v>420</v>
      </c>
      <c r="D19" s="2" t="n">
        <v>2747</v>
      </c>
      <c r="E19" s="2" t="n">
        <v>99</v>
      </c>
      <c r="F19" s="2" t="n">
        <v>177</v>
      </c>
      <c r="G19" s="2" t="n">
        <v>85</v>
      </c>
      <c r="H19" s="2" t="n">
        <v>40</v>
      </c>
      <c r="I19" s="2" t="n">
        <v>86</v>
      </c>
      <c r="J19" s="24"/>
    </row>
    <row r="20" ht="12.75" customHeight="1">
      <c r="A20" s="9" t="s">
        <v>28</v>
      </c>
      <c r="B20" s="19" t="n">
        <v>665</v>
      </c>
      <c r="C20" s="2" t="n">
        <v>661</v>
      </c>
      <c r="D20" s="25" t="s">
        <v>56</v>
      </c>
      <c r="E20" s="25" t="s">
        <v>56</v>
      </c>
      <c r="F20" s="25" t="s">
        <v>56</v>
      </c>
      <c r="G20" s="25" t="s">
        <v>56</v>
      </c>
      <c r="H20" s="25" t="s">
        <v>56</v>
      </c>
      <c r="I20" s="2" t="n">
        <v>4</v>
      </c>
      <c r="J20" s="24"/>
    </row>
    <row r="21" ht="12.75" customHeight="1">
      <c r="A21" s="9" t="s">
        <v>29</v>
      </c>
      <c r="B21" s="19" t="n">
        <v>1424</v>
      </c>
      <c r="C21" s="2" t="n">
        <v>20</v>
      </c>
      <c r="D21" s="2" t="n">
        <v>1305</v>
      </c>
      <c r="E21" s="2" t="n">
        <v>75</v>
      </c>
      <c r="F21" s="2" t="n">
        <v>22</v>
      </c>
      <c r="G21" s="25" t="s">
        <v>56</v>
      </c>
      <c r="H21" s="25" t="s">
        <v>56</v>
      </c>
      <c r="I21" s="2" t="n">
        <v>2</v>
      </c>
      <c r="J21" s="24"/>
    </row>
    <row r="22" ht="12.75" customHeight="1">
      <c r="A22" s="9" t="s">
        <v>30</v>
      </c>
      <c r="B22" s="19" t="n">
        <v>2455</v>
      </c>
      <c r="C22" s="2" t="n">
        <v>199</v>
      </c>
      <c r="D22" s="2" t="n">
        <v>1351</v>
      </c>
      <c r="E22" s="2" t="n">
        <v>655</v>
      </c>
      <c r="F22" s="2" t="n">
        <v>229</v>
      </c>
      <c r="G22" s="25" t="s">
        <v>56</v>
      </c>
      <c r="H22" s="2" t="n">
        <v>15</v>
      </c>
      <c r="I22" s="2" t="n">
        <v>6</v>
      </c>
      <c r="J22" s="24"/>
    </row>
    <row r="23" ht="12.75" customHeight="1">
      <c r="A23" s="9" t="s">
        <v>31</v>
      </c>
      <c r="B23" s="19" t="n">
        <v>623</v>
      </c>
      <c r="C23" s="2" t="n">
        <v>36</v>
      </c>
      <c r="D23" s="2" t="n">
        <v>395</v>
      </c>
      <c r="E23" s="2" t="n">
        <v>143</v>
      </c>
      <c r="F23" s="2" t="n">
        <v>22</v>
      </c>
      <c r="G23" s="25" t="s">
        <v>56</v>
      </c>
      <c r="H23" s="2" t="n">
        <v>18</v>
      </c>
      <c r="I23" s="2" t="n">
        <v>9</v>
      </c>
      <c r="J23" s="24"/>
    </row>
    <row r="24" ht="12.75" customHeight="1">
      <c r="A24" s="9" t="s">
        <v>32</v>
      </c>
      <c r="B24" s="19" t="n">
        <v>1727</v>
      </c>
      <c r="C24" s="2" t="n">
        <v>500</v>
      </c>
      <c r="D24" s="2" t="n">
        <v>998</v>
      </c>
      <c r="E24" s="2" t="n">
        <v>48</v>
      </c>
      <c r="F24" s="2" t="n">
        <v>7</v>
      </c>
      <c r="G24" s="2" t="n">
        <v>65</v>
      </c>
      <c r="H24" s="2" t="n">
        <v>55</v>
      </c>
      <c r="I24" s="2" t="n">
        <v>54</v>
      </c>
      <c r="J24" s="24"/>
    </row>
    <row r="25" ht="12.75" customHeight="1">
      <c r="A25" s="9" t="s">
        <v>33</v>
      </c>
      <c r="B25" s="19" t="n">
        <v>178</v>
      </c>
      <c r="C25" s="2" t="n">
        <v>74</v>
      </c>
      <c r="D25" s="25" t="s">
        <v>56</v>
      </c>
      <c r="E25" s="25" t="s">
        <v>56</v>
      </c>
      <c r="F25" s="25" t="s">
        <v>56</v>
      </c>
      <c r="G25" s="25" t="s">
        <v>56</v>
      </c>
      <c r="H25" s="2" t="n">
        <v>21</v>
      </c>
      <c r="I25" s="2" t="n">
        <v>83</v>
      </c>
      <c r="J25" s="24"/>
    </row>
    <row r="26" ht="12.75" customHeight="1">
      <c r="A26" s="9" t="s">
        <v>34</v>
      </c>
      <c r="B26" s="19" t="n">
        <v>5486</v>
      </c>
      <c r="C26" s="2" t="n">
        <v>227</v>
      </c>
      <c r="D26" s="2" t="n">
        <v>4117</v>
      </c>
      <c r="E26" s="2" t="n">
        <v>707</v>
      </c>
      <c r="F26" s="2" t="n">
        <v>205</v>
      </c>
      <c r="G26" s="2" t="n">
        <v>104</v>
      </c>
      <c r="H26" s="2" t="n">
        <v>59</v>
      </c>
      <c r="I26" s="2" t="n">
        <v>67</v>
      </c>
      <c r="J26" s="24"/>
    </row>
    <row r="27" ht="12.75" customHeight="1">
      <c r="A27" s="9" t="s">
        <v>35</v>
      </c>
      <c r="B27" s="19" t="n">
        <v>7465</v>
      </c>
      <c r="C27" s="2" t="n">
        <v>27</v>
      </c>
      <c r="D27" s="2" t="n">
        <v>3547</v>
      </c>
      <c r="E27" s="2" t="n">
        <v>2835</v>
      </c>
      <c r="F27" s="2" t="n">
        <v>70</v>
      </c>
      <c r="G27" s="2" t="n">
        <v>696</v>
      </c>
      <c r="H27" s="2" t="n">
        <v>218</v>
      </c>
      <c r="I27" s="2" t="n">
        <v>72</v>
      </c>
      <c r="J27" s="24"/>
    </row>
    <row r="28" ht="12.75" customHeight="1">
      <c r="A28" s="21" t="s">
        <v>36</v>
      </c>
      <c r="B28" s="22" t="n">
        <v>1509</v>
      </c>
      <c r="C28" s="26" t="s">
        <v>56</v>
      </c>
      <c r="D28" s="3" t="n">
        <v>705</v>
      </c>
      <c r="E28" s="3" t="n">
        <v>243</v>
      </c>
      <c r="F28" s="3" t="n">
        <v>3</v>
      </c>
      <c r="G28" s="3" t="n">
        <v>496</v>
      </c>
      <c r="H28" s="3" t="n">
        <v>43</v>
      </c>
      <c r="I28" s="3" t="n">
        <v>19</v>
      </c>
      <c r="J28" s="24"/>
    </row>
    <row r="29" ht="12.75" customHeight="1">
      <c r="A29" s="5" t="s">
        <v>40</v>
      </c>
      <c r="B29" s="5"/>
      <c r="C29" s="5"/>
      <c r="D29" s="5"/>
      <c r="E29" s="5"/>
      <c r="F29" s="5"/>
      <c r="G29" s="5"/>
      <c r="H29" s="5"/>
      <c r="I29" s="5"/>
    </row>
    <row r="30" ht="12.75" customHeight="1">
      <c r="A30" s="10" t="s">
        <v>38</v>
      </c>
      <c r="B30" s="10"/>
      <c r="C30" s="10"/>
      <c r="D30" s="10"/>
      <c r="E30" s="10"/>
      <c r="F30" s="10"/>
      <c r="G30" s="10"/>
      <c r="H30" s="10"/>
      <c r="I30" s="10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</row>
    <row r="32" ht="12.75" customHeight="1">
      <c r="B32" s="24"/>
    </row>
    <row r="33" ht="12.75" customHeight="1">
      <c r="B33" s="24"/>
    </row>
    <row r="37" ht="12.75" customHeight="1">
      <c r="D37" s="2"/>
    </row>
  </sheetData>
  <mergeCells count="8">
    <mergeCell ref="A30:I30"/>
    <mergeCell ref="A31:I31"/>
    <mergeCell ref="A2:G2"/>
    <mergeCell ref="H2:I2"/>
    <mergeCell ref="A3:A4"/>
    <mergeCell ref="B3:B4"/>
    <mergeCell ref="C3:I3"/>
    <mergeCell ref="A29:I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5.6640625" hidden="0" customWidth="1"/>
  </cols>
  <sheetData>
    <row r="1" ht="12.75" customHeight="1">
      <c r="A1" s="1" t="s">
        <v>57</v>
      </c>
      <c r="B1" s="1"/>
      <c r="C1" s="5"/>
      <c r="D1" s="5"/>
      <c r="E1" s="5"/>
      <c r="F1" s="4"/>
      <c r="G1" s="5"/>
      <c r="H1" s="5"/>
      <c r="I1" s="5"/>
      <c r="K1" s="28"/>
    </row>
    <row r="2" ht="12.75" customHeight="1">
      <c r="A2" s="12" t="s">
        <v>49</v>
      </c>
      <c r="B2" s="12"/>
      <c r="C2" s="12"/>
      <c r="D2" s="12"/>
      <c r="E2" s="12"/>
      <c r="F2" s="12"/>
      <c r="G2" s="12"/>
      <c r="H2" s="13" t="s">
        <v>1</v>
      </c>
      <c r="I2" s="13"/>
    </row>
    <row r="3" ht="12.75" customHeight="1">
      <c r="A3" s="14" t="s">
        <v>2</v>
      </c>
      <c r="B3" s="16" t="s">
        <v>3</v>
      </c>
      <c r="C3" s="18" t="s">
        <v>4</v>
      </c>
      <c r="D3" s="20"/>
      <c r="E3" s="20"/>
      <c r="F3" s="20"/>
      <c r="G3" s="20"/>
      <c r="H3" s="20"/>
      <c r="I3" s="20"/>
    </row>
    <row r="4" ht="76.5" customHeight="1">
      <c r="A4" s="15"/>
      <c r="B4" s="17"/>
      <c r="C4" s="7" t="s">
        <v>50</v>
      </c>
      <c r="D4" s="7" t="s">
        <v>51</v>
      </c>
      <c r="E4" s="7" t="s">
        <v>52</v>
      </c>
      <c r="F4" s="7" t="s">
        <v>8</v>
      </c>
      <c r="G4" s="7" t="s">
        <v>53</v>
      </c>
      <c r="H4" s="7" t="s">
        <v>54</v>
      </c>
      <c r="I4" s="8" t="s">
        <v>55</v>
      </c>
    </row>
    <row r="5" ht="12.75" customHeight="1">
      <c r="A5" s="6" t="s">
        <v>12</v>
      </c>
      <c r="B5" s="19" t="n">
        <f>SUM(B6:B28)</f>
        <v>36014</v>
      </c>
      <c r="C5" s="19" t="n">
        <f t="shared" ref="C5:I5" si="0">SUM(C6:C28)</f>
        <v>2859</v>
      </c>
      <c r="D5" s="19" t="n">
        <f t="shared" si="0"/>
        <v>23874</v>
      </c>
      <c r="E5" s="19" t="n">
        <f t="shared" si="0"/>
        <v>5654</v>
      </c>
      <c r="F5" s="19" t="n">
        <f t="shared" si="0"/>
        <v>858</v>
      </c>
      <c r="G5" s="19" t="n">
        <f t="shared" si="0"/>
        <v>1597</v>
      </c>
      <c r="H5" s="19" t="n">
        <f t="shared" si="0"/>
        <v>548</v>
      </c>
      <c r="I5" s="19" t="n">
        <f t="shared" si="0"/>
        <v>624</v>
      </c>
    </row>
    <row r="6" ht="12.75" customHeight="1">
      <c r="A6" s="9" t="s">
        <v>13</v>
      </c>
      <c r="B6" s="27" t="s">
        <v>56</v>
      </c>
      <c r="C6" s="25" t="s">
        <v>56</v>
      </c>
      <c r="D6" s="25" t="s">
        <v>56</v>
      </c>
      <c r="E6" s="25" t="s">
        <v>56</v>
      </c>
      <c r="F6" s="25" t="s">
        <v>56</v>
      </c>
      <c r="G6" s="25" t="s">
        <v>56</v>
      </c>
      <c r="H6" s="25" t="s">
        <v>56</v>
      </c>
      <c r="I6" s="25" t="s">
        <v>56</v>
      </c>
    </row>
    <row r="7" ht="12.75" customHeight="1">
      <c r="A7" s="9" t="s">
        <v>15</v>
      </c>
      <c r="B7" s="19" t="n">
        <f t="shared" ref="B7:B28" si="1">SUM(C7:I7)</f>
        <v>1968</v>
      </c>
      <c r="C7" s="2" t="n">
        <v>104</v>
      </c>
      <c r="D7" s="2" t="n">
        <f>188+1114+469</f>
        <v>1771</v>
      </c>
      <c r="E7" s="2" t="n">
        <v>81</v>
      </c>
      <c r="F7" s="25" t="s">
        <v>56</v>
      </c>
      <c r="G7" s="25" t="s">
        <v>56</v>
      </c>
      <c r="H7" s="2" t="n">
        <v>6</v>
      </c>
      <c r="I7" s="2" t="n">
        <v>6</v>
      </c>
    </row>
    <row r="8" ht="12.75" customHeight="1">
      <c r="A8" s="9" t="s">
        <v>16</v>
      </c>
      <c r="B8" s="19" t="n">
        <f t="shared" si="1"/>
        <v>147</v>
      </c>
      <c r="C8" s="25" t="s">
        <v>56</v>
      </c>
      <c r="D8" s="2" t="n">
        <f>30+57+53</f>
        <v>140</v>
      </c>
      <c r="E8" s="25" t="s">
        <v>56</v>
      </c>
      <c r="F8" s="25" t="s">
        <v>56</v>
      </c>
      <c r="G8" s="25" t="s">
        <v>56</v>
      </c>
      <c r="H8" s="25" t="s">
        <v>56</v>
      </c>
      <c r="I8" s="2" t="n">
        <v>7</v>
      </c>
    </row>
    <row r="9" ht="12.75" customHeight="1">
      <c r="A9" s="23" t="s">
        <v>17</v>
      </c>
      <c r="B9" s="27" t="s">
        <v>56</v>
      </c>
      <c r="C9" s="25" t="s">
        <v>56</v>
      </c>
      <c r="D9" s="25" t="s">
        <v>56</v>
      </c>
      <c r="E9" s="25" t="s">
        <v>56</v>
      </c>
      <c r="F9" s="25" t="s">
        <v>56</v>
      </c>
      <c r="G9" s="25" t="s">
        <v>56</v>
      </c>
      <c r="H9" s="25" t="s">
        <v>56</v>
      </c>
      <c r="I9" s="25" t="s">
        <v>56</v>
      </c>
    </row>
    <row r="10" ht="12.75" customHeight="1">
      <c r="A10" s="23" t="s">
        <v>18</v>
      </c>
      <c r="B10" s="27" t="s">
        <v>56</v>
      </c>
      <c r="C10" s="25" t="s">
        <v>56</v>
      </c>
      <c r="D10" s="25" t="s">
        <v>56</v>
      </c>
      <c r="E10" s="25" t="s">
        <v>56</v>
      </c>
      <c r="F10" s="25" t="s">
        <v>56</v>
      </c>
      <c r="G10" s="25" t="s">
        <v>56</v>
      </c>
      <c r="H10" s="25" t="s">
        <v>56</v>
      </c>
      <c r="I10" s="25" t="s">
        <v>56</v>
      </c>
    </row>
    <row r="11" ht="12.75" customHeight="1">
      <c r="A11" s="23" t="s">
        <v>19</v>
      </c>
      <c r="B11" s="27" t="s">
        <v>56</v>
      </c>
      <c r="C11" s="25" t="s">
        <v>56</v>
      </c>
      <c r="D11" s="25" t="s">
        <v>56</v>
      </c>
      <c r="E11" s="25" t="s">
        <v>56</v>
      </c>
      <c r="F11" s="25" t="s">
        <v>56</v>
      </c>
      <c r="G11" s="25" t="s">
        <v>56</v>
      </c>
      <c r="H11" s="25" t="s">
        <v>56</v>
      </c>
      <c r="I11" s="25" t="s">
        <v>56</v>
      </c>
    </row>
    <row r="12" ht="12.75" customHeight="1">
      <c r="A12" s="23" t="s">
        <v>20</v>
      </c>
      <c r="B12" s="27" t="s">
        <v>56</v>
      </c>
      <c r="C12" s="25" t="s">
        <v>56</v>
      </c>
      <c r="D12" s="25" t="s">
        <v>56</v>
      </c>
      <c r="E12" s="25" t="s">
        <v>56</v>
      </c>
      <c r="F12" s="25" t="s">
        <v>56</v>
      </c>
      <c r="G12" s="25" t="s">
        <v>56</v>
      </c>
      <c r="H12" s="25" t="s">
        <v>56</v>
      </c>
      <c r="I12" s="25" t="s">
        <v>56</v>
      </c>
    </row>
    <row r="13" ht="12.75" customHeight="1">
      <c r="A13" s="23" t="s">
        <v>21</v>
      </c>
      <c r="B13" s="27" t="s">
        <v>56</v>
      </c>
      <c r="C13" s="25" t="s">
        <v>56</v>
      </c>
      <c r="D13" s="25" t="s">
        <v>56</v>
      </c>
      <c r="E13" s="25" t="s">
        <v>56</v>
      </c>
      <c r="F13" s="25" t="s">
        <v>56</v>
      </c>
      <c r="G13" s="25" t="s">
        <v>56</v>
      </c>
      <c r="H13" s="25" t="s">
        <v>56</v>
      </c>
      <c r="I13" s="25" t="s">
        <v>56</v>
      </c>
    </row>
    <row r="14" ht="12.75" customHeight="1">
      <c r="A14" s="23" t="s">
        <v>22</v>
      </c>
      <c r="B14" s="27" t="s">
        <v>56</v>
      </c>
      <c r="C14" s="25" t="s">
        <v>56</v>
      </c>
      <c r="D14" s="25" t="s">
        <v>56</v>
      </c>
      <c r="E14" s="25" t="s">
        <v>56</v>
      </c>
      <c r="F14" s="25" t="s">
        <v>56</v>
      </c>
      <c r="G14" s="25" t="s">
        <v>56</v>
      </c>
      <c r="H14" s="25" t="s">
        <v>56</v>
      </c>
      <c r="I14" s="25" t="s">
        <v>56</v>
      </c>
    </row>
    <row r="15" ht="12.75" customHeight="1">
      <c r="A15" s="9" t="s">
        <v>23</v>
      </c>
      <c r="B15" s="19" t="n">
        <f t="shared" si="1"/>
        <v>3697</v>
      </c>
      <c r="C15" s="2" t="n">
        <v>13</v>
      </c>
      <c r="D15" s="2" t="n">
        <f>1318+1950</f>
        <v>3268</v>
      </c>
      <c r="E15" s="2" t="n">
        <v>182</v>
      </c>
      <c r="F15" s="2" t="n">
        <v>23</v>
      </c>
      <c r="G15" s="2" t="n">
        <f>23+128</f>
        <v>151</v>
      </c>
      <c r="H15" s="2" t="n">
        <f>25</f>
        <v>25</v>
      </c>
      <c r="I15" s="2" t="n">
        <f>35</f>
        <v>35</v>
      </c>
    </row>
    <row r="16" ht="12.75" customHeight="1">
      <c r="A16" s="9" t="s">
        <v>24</v>
      </c>
      <c r="B16" s="19" t="n">
        <f t="shared" si="1"/>
        <v>2176</v>
      </c>
      <c r="C16" s="2" t="n">
        <f>97+10</f>
        <v>107</v>
      </c>
      <c r="D16" s="2" t="n">
        <f>33+376+1088</f>
        <v>1497</v>
      </c>
      <c r="E16" s="2" t="n">
        <f>388+60</f>
        <v>448</v>
      </c>
      <c r="F16" s="2" t="n">
        <f>10+28+9</f>
        <v>47</v>
      </c>
      <c r="G16" s="25" t="s">
        <v>56</v>
      </c>
      <c r="H16" s="2" t="n">
        <f>12+3+9</f>
        <v>24</v>
      </c>
      <c r="I16" s="2" t="n">
        <f>10+43</f>
        <v>53</v>
      </c>
    </row>
    <row r="17" ht="12.75" customHeight="1">
      <c r="A17" s="9" t="s">
        <v>25</v>
      </c>
      <c r="B17" s="19" t="n">
        <f t="shared" si="1"/>
        <v>1492</v>
      </c>
      <c r="C17" s="2" t="n">
        <f>43+22</f>
        <v>65</v>
      </c>
      <c r="D17" s="2" t="n">
        <f>36+434+827</f>
        <v>1297</v>
      </c>
      <c r="E17" s="2" t="n">
        <v>52</v>
      </c>
      <c r="F17" s="25" t="s">
        <v>56</v>
      </c>
      <c r="G17" s="25" t="s">
        <v>56</v>
      </c>
      <c r="H17" s="25" t="s">
        <v>56</v>
      </c>
      <c r="I17" s="2" t="n">
        <f>4+8+14+52</f>
        <v>78</v>
      </c>
    </row>
    <row r="18" ht="12.75" customHeight="1">
      <c r="A18" s="9" t="s">
        <v>26</v>
      </c>
      <c r="B18" s="19" t="n">
        <f t="shared" si="1"/>
        <v>1353</v>
      </c>
      <c r="C18" s="2" t="n">
        <f>214+75+128</f>
        <v>417</v>
      </c>
      <c r="D18" s="2" t="n">
        <f>146+254+74+251</f>
        <v>725</v>
      </c>
      <c r="E18" s="2" t="n">
        <f>78+8</f>
        <v>86</v>
      </c>
      <c r="F18" s="2" t="n">
        <f>4+50</f>
        <v>54</v>
      </c>
      <c r="G18" s="25" t="s">
        <v>56</v>
      </c>
      <c r="H18" s="2" t="n">
        <f>1+26+1</f>
        <v>28</v>
      </c>
      <c r="I18" s="2" t="n">
        <f>3+10+26+1+3</f>
        <v>43</v>
      </c>
    </row>
    <row r="19" ht="12.75" customHeight="1">
      <c r="A19" s="9" t="s">
        <v>27</v>
      </c>
      <c r="B19" s="19" t="n">
        <f t="shared" si="1"/>
        <v>3654</v>
      </c>
      <c r="C19" s="2" t="n">
        <f>12+56+341</f>
        <v>409</v>
      </c>
      <c r="D19" s="2" t="n">
        <f>1228+3+1527</f>
        <v>2758</v>
      </c>
      <c r="E19" s="2" t="n">
        <f>91+8</f>
        <v>99</v>
      </c>
      <c r="F19" s="2" t="n">
        <f>16+2+1+58+100</f>
        <v>177</v>
      </c>
      <c r="G19" s="2" t="n">
        <v>85</v>
      </c>
      <c r="H19" s="2" t="n">
        <f>12+5+11+11+1</f>
        <v>40</v>
      </c>
      <c r="I19" s="2" t="n">
        <f>1+14+31+40</f>
        <v>86</v>
      </c>
    </row>
    <row r="20" ht="12.75" customHeight="1">
      <c r="A20" s="9" t="s">
        <v>28</v>
      </c>
      <c r="B20" s="19" t="n">
        <f t="shared" si="1"/>
        <v>665</v>
      </c>
      <c r="C20" s="2" t="n">
        <v>661</v>
      </c>
      <c r="D20" s="25" t="s">
        <v>56</v>
      </c>
      <c r="E20" s="25" t="s">
        <v>56</v>
      </c>
      <c r="F20" s="25" t="s">
        <v>56</v>
      </c>
      <c r="G20" s="25" t="s">
        <v>56</v>
      </c>
      <c r="H20" s="25" t="s">
        <v>56</v>
      </c>
      <c r="I20" s="2" t="n">
        <v>4</v>
      </c>
    </row>
    <row r="21" ht="12.75" customHeight="1">
      <c r="A21" s="9" t="s">
        <v>29</v>
      </c>
      <c r="B21" s="19" t="n">
        <f t="shared" si="1"/>
        <v>1424</v>
      </c>
      <c r="C21" s="2" t="n">
        <v>20</v>
      </c>
      <c r="D21" s="2" t="n">
        <f>522+24+759</f>
        <v>1305</v>
      </c>
      <c r="E21" s="2" t="n">
        <f>65+10</f>
        <v>75</v>
      </c>
      <c r="F21" s="2" t="n">
        <f>6+16</f>
        <v>22</v>
      </c>
      <c r="G21" s="25" t="s">
        <v>56</v>
      </c>
      <c r="H21" s="25" t="s">
        <v>56</v>
      </c>
      <c r="I21" s="2" t="n">
        <f>1+1</f>
        <v>2</v>
      </c>
    </row>
    <row r="22" ht="12.75" customHeight="1">
      <c r="A22" s="9" t="s">
        <v>30</v>
      </c>
      <c r="B22" s="19" t="n">
        <f t="shared" si="1"/>
        <v>2455</v>
      </c>
      <c r="C22" s="2" t="n">
        <f>169+30</f>
        <v>199</v>
      </c>
      <c r="D22" s="2" t="n">
        <f>668+683</f>
        <v>1351</v>
      </c>
      <c r="E22" s="2" t="n">
        <f>593+62</f>
        <v>655</v>
      </c>
      <c r="F22" s="2" t="n">
        <f>1+227+1</f>
        <v>229</v>
      </c>
      <c r="G22" s="25" t="s">
        <v>56</v>
      </c>
      <c r="H22" s="2" t="n">
        <f>2+13</f>
        <v>15</v>
      </c>
      <c r="I22" s="2" t="n">
        <f>1+5</f>
        <v>6</v>
      </c>
    </row>
    <row r="23" ht="12.75" customHeight="1">
      <c r="A23" s="9" t="s">
        <v>31</v>
      </c>
      <c r="B23" s="19" t="n">
        <f t="shared" si="1"/>
        <v>623</v>
      </c>
      <c r="C23" s="2" t="n">
        <v>36</v>
      </c>
      <c r="D23" s="2" t="n">
        <f>157+238</f>
        <v>395</v>
      </c>
      <c r="E23" s="2" t="n">
        <f>138+5</f>
        <v>143</v>
      </c>
      <c r="F23" s="2" t="n">
        <v>22</v>
      </c>
      <c r="G23" s="25" t="s">
        <v>56</v>
      </c>
      <c r="H23" s="2" t="n">
        <v>18</v>
      </c>
      <c r="I23" s="2" t="n">
        <v>9</v>
      </c>
    </row>
    <row r="24" ht="12.75" customHeight="1">
      <c r="A24" s="9" t="s">
        <v>32</v>
      </c>
      <c r="B24" s="19" t="n">
        <f t="shared" si="1"/>
        <v>1727</v>
      </c>
      <c r="C24" s="2" t="n">
        <f>160+340</f>
        <v>500</v>
      </c>
      <c r="D24" s="2" t="n">
        <f>539+459</f>
        <v>998</v>
      </c>
      <c r="E24" s="2" t="n">
        <v>48</v>
      </c>
      <c r="F24" s="2" t="n">
        <f>1+1+5</f>
        <v>7</v>
      </c>
      <c r="G24" s="2" t="n">
        <v>65</v>
      </c>
      <c r="H24" s="2" t="n">
        <f>1+31+23</f>
        <v>55</v>
      </c>
      <c r="I24" s="2" t="n">
        <f>10+2+34+8</f>
        <v>54</v>
      </c>
    </row>
    <row r="25" ht="12.75" customHeight="1">
      <c r="A25" s="9" t="s">
        <v>33</v>
      </c>
      <c r="B25" s="19" t="n">
        <f t="shared" si="1"/>
        <v>178</v>
      </c>
      <c r="C25" s="2" t="n">
        <v>74</v>
      </c>
      <c r="D25" s="25" t="s">
        <v>56</v>
      </c>
      <c r="E25" s="25" t="s">
        <v>56</v>
      </c>
      <c r="F25" s="25" t="s">
        <v>56</v>
      </c>
      <c r="G25" s="25" t="s">
        <v>56</v>
      </c>
      <c r="H25" s="2" t="n">
        <v>21</v>
      </c>
      <c r="I25" s="2" t="n">
        <f>37+46</f>
        <v>83</v>
      </c>
    </row>
    <row r="26" ht="12.75" customHeight="1">
      <c r="A26" s="9" t="s">
        <v>34</v>
      </c>
      <c r="B26" s="19" t="n">
        <f t="shared" si="1"/>
        <v>5484</v>
      </c>
      <c r="C26" s="2" t="n">
        <f>113+27+87</f>
        <v>227</v>
      </c>
      <c r="D26" s="2" t="n">
        <f>459+1084+123+2451</f>
        <v>4117</v>
      </c>
      <c r="E26" s="2" t="n">
        <f>2+679+26</f>
        <v>707</v>
      </c>
      <c r="F26" s="2" t="n">
        <f>6+17+25+138+11+7</f>
        <v>204</v>
      </c>
      <c r="G26" s="2" t="n">
        <v>104</v>
      </c>
      <c r="H26" s="2" t="n">
        <f>10+3+23+8+14</f>
        <v>58</v>
      </c>
      <c r="I26" s="2" t="n">
        <f>2+59+6</f>
        <v>67</v>
      </c>
    </row>
    <row r="27" ht="12.75" customHeight="1">
      <c r="A27" s="9" t="s">
        <v>35</v>
      </c>
      <c r="B27" s="19" t="n">
        <f t="shared" si="1"/>
        <v>7462</v>
      </c>
      <c r="C27" s="2" t="n">
        <f>6+4+17</f>
        <v>27</v>
      </c>
      <c r="D27" s="2" t="n">
        <f>424+2012+15+1096</f>
        <v>3547</v>
      </c>
      <c r="E27" s="2" t="n">
        <f>18+2638+25+154</f>
        <v>2835</v>
      </c>
      <c r="F27" s="2" t="n">
        <f>18+1+3+39+9</f>
        <v>70</v>
      </c>
      <c r="G27" s="2" t="n">
        <f>534+162</f>
        <v>696</v>
      </c>
      <c r="H27" s="2" t="n">
        <f>2+151+9+53</f>
        <v>215</v>
      </c>
      <c r="I27" s="2" t="n">
        <f>1+5+8+58</f>
        <v>72</v>
      </c>
    </row>
    <row r="28" ht="12.75" customHeight="1">
      <c r="A28" s="21" t="s">
        <v>36</v>
      </c>
      <c r="B28" s="19" t="n">
        <f t="shared" si="1"/>
        <v>1509</v>
      </c>
      <c r="C28" s="25" t="s">
        <v>56</v>
      </c>
      <c r="D28" s="2" t="n">
        <f>98+607</f>
        <v>705</v>
      </c>
      <c r="E28" s="3" t="n">
        <f>4+239</f>
        <v>243</v>
      </c>
      <c r="F28" s="3" t="n">
        <f>2+1</f>
        <v>3</v>
      </c>
      <c r="G28" s="3" t="n">
        <f>137+359</f>
        <v>496</v>
      </c>
      <c r="H28" s="3" t="n">
        <f>5+38</f>
        <v>43</v>
      </c>
      <c r="I28" s="3" t="n">
        <f>19</f>
        <v>19</v>
      </c>
    </row>
    <row r="29" ht="12.75" customHeight="1">
      <c r="A29" s="29" t="s">
        <v>40</v>
      </c>
      <c r="B29" s="29"/>
      <c r="C29" s="29"/>
      <c r="D29" s="29"/>
      <c r="E29" s="29"/>
      <c r="F29" s="29"/>
      <c r="G29" s="29"/>
      <c r="H29" s="29"/>
      <c r="I29" s="29"/>
    </row>
    <row r="30" ht="12.75" customHeight="1">
      <c r="A30" s="10" t="s">
        <v>38</v>
      </c>
      <c r="B30" s="10"/>
      <c r="C30" s="10"/>
      <c r="D30" s="10"/>
      <c r="E30" s="10"/>
      <c r="F30" s="10"/>
      <c r="G30" s="10"/>
      <c r="H30" s="10"/>
      <c r="I30" s="10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</row>
  </sheetData>
  <mergeCells count="8">
    <mergeCell ref="A30:I30"/>
    <mergeCell ref="A31:I31"/>
    <mergeCell ref="A2:G2"/>
    <mergeCell ref="H2:I2"/>
    <mergeCell ref="A3:A4"/>
    <mergeCell ref="B3:B4"/>
    <mergeCell ref="C3:I3"/>
    <mergeCell ref="A29:I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5.88671875" hidden="0" customWidth="1"/>
  </cols>
  <sheetData>
    <row r="1" ht="12.75" customHeight="1">
      <c r="A1" s="1" t="s">
        <v>57</v>
      </c>
      <c r="B1" s="1"/>
      <c r="C1" s="5"/>
      <c r="D1" s="5"/>
      <c r="E1" s="5"/>
      <c r="F1" s="4"/>
      <c r="G1" s="5"/>
      <c r="H1" s="5"/>
      <c r="I1" s="5"/>
      <c r="J1" s="5"/>
    </row>
    <row r="2" ht="12.75" customHeight="1">
      <c r="A2" s="12" t="s">
        <v>58</v>
      </c>
      <c r="B2" s="12"/>
      <c r="C2" s="12"/>
      <c r="D2" s="12"/>
      <c r="E2" s="12"/>
      <c r="F2" s="12"/>
      <c r="G2" s="12"/>
      <c r="H2" s="13" t="s">
        <v>1</v>
      </c>
      <c r="I2" s="13"/>
      <c r="J2" s="5"/>
    </row>
    <row r="3" ht="12.75" customHeight="1">
      <c r="A3" s="14" t="s">
        <v>2</v>
      </c>
      <c r="B3" s="16" t="s">
        <v>3</v>
      </c>
      <c r="C3" s="18" t="s">
        <v>4</v>
      </c>
      <c r="D3" s="20"/>
      <c r="E3" s="20"/>
      <c r="F3" s="20"/>
      <c r="G3" s="20"/>
      <c r="H3" s="20"/>
      <c r="I3" s="20"/>
      <c r="J3" s="5"/>
    </row>
    <row r="4" ht="76.5" customHeight="1">
      <c r="A4" s="15"/>
      <c r="B4" s="17"/>
      <c r="C4" s="7" t="s">
        <v>50</v>
      </c>
      <c r="D4" s="7" t="s">
        <v>59</v>
      </c>
      <c r="E4" s="7" t="s">
        <v>60</v>
      </c>
      <c r="F4" s="7" t="s">
        <v>8</v>
      </c>
      <c r="G4" s="7" t="s">
        <v>61</v>
      </c>
      <c r="H4" s="7" t="s">
        <v>62</v>
      </c>
      <c r="I4" s="8" t="s">
        <v>63</v>
      </c>
      <c r="J4" s="5"/>
    </row>
    <row r="5" ht="12.75" customHeight="1">
      <c r="A5" s="6" t="s">
        <v>12</v>
      </c>
      <c r="B5" s="19" t="n">
        <f>SUM(C5:I5)</f>
        <v>35299</v>
      </c>
      <c r="C5" s="19" t="n">
        <f>SUM(C6:C28)</f>
        <v>1928</v>
      </c>
      <c r="D5" s="19" t="n">
        <f t="shared" ref="D5:I5" si="0">SUM(D6:D28)</f>
        <v>24211</v>
      </c>
      <c r="E5" s="19" t="n">
        <f t="shared" si="0"/>
        <v>5722</v>
      </c>
      <c r="F5" s="19" t="n">
        <f t="shared" si="0"/>
        <v>592</v>
      </c>
      <c r="G5" s="19" t="n">
        <f t="shared" si="0"/>
        <v>1599</v>
      </c>
      <c r="H5" s="19" t="n">
        <f t="shared" si="0"/>
        <v>653</v>
      </c>
      <c r="I5" s="19" t="n">
        <f t="shared" si="0"/>
        <v>594</v>
      </c>
      <c r="J5" s="5"/>
    </row>
    <row r="6" ht="12.75" customHeight="1">
      <c r="A6" s="9" t="s">
        <v>13</v>
      </c>
      <c r="B6" s="27" t="s">
        <v>56</v>
      </c>
      <c r="C6" s="25" t="s">
        <v>56</v>
      </c>
      <c r="D6" s="25" t="s">
        <v>56</v>
      </c>
      <c r="E6" s="25" t="s">
        <v>56</v>
      </c>
      <c r="F6" s="25" t="s">
        <v>56</v>
      </c>
      <c r="G6" s="25" t="s">
        <v>56</v>
      </c>
      <c r="H6" s="25" t="s">
        <v>56</v>
      </c>
      <c r="I6" s="25" t="s">
        <v>56</v>
      </c>
      <c r="J6" s="5"/>
    </row>
    <row r="7" ht="12.75" customHeight="1">
      <c r="A7" s="9" t="s">
        <v>15</v>
      </c>
      <c r="B7" s="19" t="n">
        <f t="shared" ref="B7:B28" si="1">SUM(C7:I7)</f>
        <v>1968</v>
      </c>
      <c r="C7" s="2" t="n">
        <v>104</v>
      </c>
      <c r="D7" s="2" t="n">
        <v>1771</v>
      </c>
      <c r="E7" s="2" t="n">
        <v>81</v>
      </c>
      <c r="F7" s="25" t="s">
        <v>56</v>
      </c>
      <c r="G7" s="25" t="s">
        <v>56</v>
      </c>
      <c r="H7" s="2" t="n">
        <v>6</v>
      </c>
      <c r="I7" s="2" t="n">
        <v>6</v>
      </c>
      <c r="J7" s="5"/>
    </row>
    <row r="8" ht="12.75" customHeight="1">
      <c r="A8" s="9" t="s">
        <v>16</v>
      </c>
      <c r="B8" s="19" t="n">
        <f t="shared" si="1"/>
        <v>140</v>
      </c>
      <c r="C8" s="25" t="s">
        <v>56</v>
      </c>
      <c r="D8" s="2" t="n">
        <v>140</v>
      </c>
      <c r="E8" s="25" t="s">
        <v>56</v>
      </c>
      <c r="F8" s="25" t="s">
        <v>56</v>
      </c>
      <c r="G8" s="25" t="s">
        <v>56</v>
      </c>
      <c r="H8" s="25" t="s">
        <v>56</v>
      </c>
      <c r="I8" s="25" t="s">
        <v>56</v>
      </c>
      <c r="J8" s="5"/>
    </row>
    <row r="9" ht="12.75" customHeight="1">
      <c r="A9" s="23" t="s">
        <v>17</v>
      </c>
      <c r="B9" s="27" t="s">
        <v>56</v>
      </c>
      <c r="C9" s="25" t="s">
        <v>56</v>
      </c>
      <c r="D9" s="25" t="s">
        <v>56</v>
      </c>
      <c r="E9" s="25" t="s">
        <v>56</v>
      </c>
      <c r="F9" s="25" t="s">
        <v>56</v>
      </c>
      <c r="G9" s="25" t="s">
        <v>56</v>
      </c>
      <c r="H9" s="25" t="s">
        <v>56</v>
      </c>
      <c r="I9" s="25" t="s">
        <v>56</v>
      </c>
      <c r="J9" s="5"/>
    </row>
    <row r="10" ht="12.75" customHeight="1">
      <c r="A10" s="23" t="s">
        <v>18</v>
      </c>
      <c r="B10" s="27" t="s">
        <v>56</v>
      </c>
      <c r="C10" s="25" t="s">
        <v>56</v>
      </c>
      <c r="D10" s="25" t="s">
        <v>56</v>
      </c>
      <c r="E10" s="25" t="s">
        <v>56</v>
      </c>
      <c r="F10" s="25" t="s">
        <v>56</v>
      </c>
      <c r="G10" s="25" t="s">
        <v>56</v>
      </c>
      <c r="H10" s="25" t="s">
        <v>56</v>
      </c>
      <c r="I10" s="25" t="s">
        <v>56</v>
      </c>
      <c r="J10" s="5"/>
    </row>
    <row r="11" ht="12.75" customHeight="1">
      <c r="A11" s="23" t="s">
        <v>19</v>
      </c>
      <c r="B11" s="27" t="s">
        <v>56</v>
      </c>
      <c r="C11" s="25" t="s">
        <v>56</v>
      </c>
      <c r="D11" s="25" t="s">
        <v>56</v>
      </c>
      <c r="E11" s="25" t="s">
        <v>56</v>
      </c>
      <c r="F11" s="25" t="s">
        <v>56</v>
      </c>
      <c r="G11" s="25" t="s">
        <v>56</v>
      </c>
      <c r="H11" s="25" t="s">
        <v>56</v>
      </c>
      <c r="I11" s="25" t="s">
        <v>56</v>
      </c>
      <c r="J11" s="5"/>
    </row>
    <row r="12" ht="12.75" customHeight="1">
      <c r="A12" s="23" t="s">
        <v>20</v>
      </c>
      <c r="B12" s="27" t="s">
        <v>56</v>
      </c>
      <c r="C12" s="25" t="s">
        <v>56</v>
      </c>
      <c r="D12" s="25" t="s">
        <v>56</v>
      </c>
      <c r="E12" s="25" t="s">
        <v>56</v>
      </c>
      <c r="F12" s="25" t="s">
        <v>56</v>
      </c>
      <c r="G12" s="25" t="s">
        <v>56</v>
      </c>
      <c r="H12" s="25" t="s">
        <v>56</v>
      </c>
      <c r="I12" s="25" t="s">
        <v>56</v>
      </c>
      <c r="J12" s="5"/>
    </row>
    <row r="13" ht="12.75" customHeight="1">
      <c r="A13" s="23" t="s">
        <v>21</v>
      </c>
      <c r="B13" s="27" t="s">
        <v>56</v>
      </c>
      <c r="C13" s="25" t="s">
        <v>56</v>
      </c>
      <c r="D13" s="25" t="s">
        <v>56</v>
      </c>
      <c r="E13" s="25" t="s">
        <v>56</v>
      </c>
      <c r="F13" s="25" t="s">
        <v>56</v>
      </c>
      <c r="G13" s="25" t="s">
        <v>56</v>
      </c>
      <c r="H13" s="25" t="s">
        <v>56</v>
      </c>
      <c r="I13" s="25" t="s">
        <v>56</v>
      </c>
      <c r="J13" s="5"/>
    </row>
    <row r="14" ht="12.75" customHeight="1">
      <c r="A14" s="23" t="s">
        <v>22</v>
      </c>
      <c r="B14" s="27" t="s">
        <v>56</v>
      </c>
      <c r="C14" s="25" t="s">
        <v>56</v>
      </c>
      <c r="D14" s="25" t="s">
        <v>56</v>
      </c>
      <c r="E14" s="25" t="s">
        <v>56</v>
      </c>
      <c r="F14" s="25" t="s">
        <v>56</v>
      </c>
      <c r="G14" s="25" t="s">
        <v>56</v>
      </c>
      <c r="H14" s="25" t="s">
        <v>56</v>
      </c>
      <c r="I14" s="25" t="s">
        <v>56</v>
      </c>
      <c r="J14" s="5"/>
    </row>
    <row r="15" ht="12.75" customHeight="1">
      <c r="A15" s="9" t="s">
        <v>23</v>
      </c>
      <c r="B15" s="19" t="n">
        <f t="shared" si="1"/>
        <v>3712</v>
      </c>
      <c r="C15" s="2" t="n">
        <v>13</v>
      </c>
      <c r="D15" s="2" t="n">
        <v>3279</v>
      </c>
      <c r="E15" s="2" t="n">
        <v>184</v>
      </c>
      <c r="F15" s="2" t="n">
        <v>16</v>
      </c>
      <c r="G15" s="2" t="n">
        <v>153</v>
      </c>
      <c r="H15" s="2" t="n">
        <v>25</v>
      </c>
      <c r="I15" s="2" t="n">
        <v>42</v>
      </c>
      <c r="J15" s="5"/>
    </row>
    <row r="16" ht="12.75" customHeight="1">
      <c r="A16" s="9" t="s">
        <v>24</v>
      </c>
      <c r="B16" s="19" t="n">
        <f t="shared" si="1"/>
        <v>2181</v>
      </c>
      <c r="C16" s="2" t="n">
        <v>107</v>
      </c>
      <c r="D16" s="2" t="n">
        <v>1502</v>
      </c>
      <c r="E16" s="2" t="n">
        <v>447</v>
      </c>
      <c r="F16" s="2" t="n">
        <v>51</v>
      </c>
      <c r="G16" s="25" t="s">
        <v>56</v>
      </c>
      <c r="H16" s="2" t="n">
        <v>22</v>
      </c>
      <c r="I16" s="2" t="n">
        <v>52</v>
      </c>
      <c r="J16" s="5"/>
    </row>
    <row r="17" ht="12.75" customHeight="1">
      <c r="A17" s="9" t="s">
        <v>25</v>
      </c>
      <c r="B17" s="19" t="n">
        <f t="shared" si="1"/>
        <v>1491</v>
      </c>
      <c r="C17" s="2" t="n">
        <v>65</v>
      </c>
      <c r="D17" s="2" t="n">
        <v>1297</v>
      </c>
      <c r="E17" s="2" t="n">
        <v>52</v>
      </c>
      <c r="F17" s="25" t="s">
        <v>56</v>
      </c>
      <c r="G17" s="25" t="s">
        <v>56</v>
      </c>
      <c r="H17" s="25" t="s">
        <v>56</v>
      </c>
      <c r="I17" s="2" t="n">
        <v>77</v>
      </c>
      <c r="J17" s="5"/>
    </row>
    <row r="18" ht="12.75" customHeight="1">
      <c r="A18" s="9" t="s">
        <v>26</v>
      </c>
      <c r="B18" s="19" t="n">
        <f t="shared" si="1"/>
        <v>1352</v>
      </c>
      <c r="C18" s="2" t="n">
        <v>417</v>
      </c>
      <c r="D18" s="2" t="n">
        <v>725</v>
      </c>
      <c r="E18" s="2" t="n">
        <v>86</v>
      </c>
      <c r="F18" s="2" t="n">
        <v>52</v>
      </c>
      <c r="G18" s="25" t="s">
        <v>56</v>
      </c>
      <c r="H18" s="2" t="n">
        <v>29</v>
      </c>
      <c r="I18" s="2" t="n">
        <v>43</v>
      </c>
      <c r="J18" s="5"/>
    </row>
    <row r="19" ht="12.75" customHeight="1">
      <c r="A19" s="9" t="s">
        <v>27</v>
      </c>
      <c r="B19" s="19" t="n">
        <f t="shared" si="1"/>
        <v>3570</v>
      </c>
      <c r="C19" s="2" t="n">
        <v>117</v>
      </c>
      <c r="D19" s="2" t="n">
        <v>2964</v>
      </c>
      <c r="E19" s="2" t="n">
        <v>91</v>
      </c>
      <c r="F19" s="2" t="n">
        <v>131</v>
      </c>
      <c r="G19" s="2" t="n">
        <v>85</v>
      </c>
      <c r="H19" s="2" t="n">
        <v>77</v>
      </c>
      <c r="I19" s="2" t="n">
        <v>105</v>
      </c>
      <c r="J19" s="5"/>
    </row>
    <row r="20" ht="12.75" customHeight="1">
      <c r="A20" s="9" t="s">
        <v>28</v>
      </c>
      <c r="B20" s="19" t="n">
        <f t="shared" si="1"/>
        <v>130</v>
      </c>
      <c r="C20" s="2" t="n">
        <v>97</v>
      </c>
      <c r="D20" s="2" t="n">
        <v>33</v>
      </c>
      <c r="E20" s="25" t="s">
        <v>56</v>
      </c>
      <c r="F20" s="25" t="s">
        <v>56</v>
      </c>
      <c r="G20" s="25" t="s">
        <v>56</v>
      </c>
      <c r="H20" s="25" t="s">
        <v>56</v>
      </c>
      <c r="I20" s="25" t="s">
        <v>56</v>
      </c>
      <c r="J20" s="5"/>
    </row>
    <row r="21" ht="12.75" customHeight="1">
      <c r="A21" s="9" t="s">
        <v>29</v>
      </c>
      <c r="B21" s="19" t="n">
        <f t="shared" si="1"/>
        <v>1465</v>
      </c>
      <c r="C21" s="2" t="n">
        <v>20</v>
      </c>
      <c r="D21" s="2" t="n">
        <v>1329</v>
      </c>
      <c r="E21" s="2" t="n">
        <v>75</v>
      </c>
      <c r="F21" s="2" t="n">
        <v>19</v>
      </c>
      <c r="G21" s="25" t="s">
        <v>56</v>
      </c>
      <c r="H21" s="2" t="n">
        <v>20</v>
      </c>
      <c r="I21" s="2" t="n">
        <v>2</v>
      </c>
      <c r="J21" s="5"/>
    </row>
    <row r="22" ht="12.75" customHeight="1">
      <c r="A22" s="9" t="s">
        <v>30</v>
      </c>
      <c r="B22" s="19" t="n">
        <f t="shared" si="1"/>
        <v>2264</v>
      </c>
      <c r="C22" s="2" t="n">
        <v>156</v>
      </c>
      <c r="D22" s="2" t="n">
        <v>1394</v>
      </c>
      <c r="E22" s="2" t="n">
        <v>659</v>
      </c>
      <c r="F22" s="2" t="n">
        <v>34</v>
      </c>
      <c r="G22" s="25" t="s">
        <v>56</v>
      </c>
      <c r="H22" s="2" t="n">
        <v>15</v>
      </c>
      <c r="I22" s="2" t="n">
        <v>6</v>
      </c>
      <c r="J22" s="5"/>
    </row>
    <row r="23" ht="12.75" customHeight="1">
      <c r="A23" s="9" t="s">
        <v>31</v>
      </c>
      <c r="B23" s="19" t="n">
        <f t="shared" si="1"/>
        <v>623</v>
      </c>
      <c r="C23" s="2" t="n">
        <v>36</v>
      </c>
      <c r="D23" s="2" t="n">
        <v>395</v>
      </c>
      <c r="E23" s="2" t="n">
        <v>143</v>
      </c>
      <c r="F23" s="2" t="n">
        <v>22</v>
      </c>
      <c r="G23" s="25" t="s">
        <v>56</v>
      </c>
      <c r="H23" s="2" t="n">
        <v>27</v>
      </c>
      <c r="I23" s="2" t="s">
        <v>56</v>
      </c>
      <c r="J23" s="5"/>
    </row>
    <row r="24" ht="12.75" customHeight="1">
      <c r="A24" s="9" t="s">
        <v>32</v>
      </c>
      <c r="B24" s="19" t="n">
        <f t="shared" si="1"/>
        <v>1723</v>
      </c>
      <c r="C24" s="2" t="n">
        <v>500</v>
      </c>
      <c r="D24" s="2" t="n">
        <v>987</v>
      </c>
      <c r="E24" s="2" t="n">
        <v>48</v>
      </c>
      <c r="F24" s="2" t="n">
        <v>7</v>
      </c>
      <c r="G24" s="2" t="n">
        <v>65</v>
      </c>
      <c r="H24" s="2" t="n">
        <v>63</v>
      </c>
      <c r="I24" s="2" t="n">
        <v>53</v>
      </c>
      <c r="J24" s="5"/>
    </row>
    <row r="25" ht="12.75" customHeight="1">
      <c r="A25" s="9" t="s">
        <v>33</v>
      </c>
      <c r="B25" s="19" t="n">
        <f t="shared" si="1"/>
        <v>177</v>
      </c>
      <c r="C25" s="2" t="n">
        <v>43</v>
      </c>
      <c r="D25" s="2" t="n">
        <v>31</v>
      </c>
      <c r="E25" s="25" t="s">
        <v>56</v>
      </c>
      <c r="F25" s="25" t="s">
        <v>56</v>
      </c>
      <c r="G25" s="25" t="s">
        <v>56</v>
      </c>
      <c r="H25" s="2" t="n">
        <v>21</v>
      </c>
      <c r="I25" s="2" t="n">
        <v>82</v>
      </c>
      <c r="J25" s="5"/>
    </row>
    <row r="26" ht="12.75" customHeight="1">
      <c r="A26" s="9" t="s">
        <v>34</v>
      </c>
      <c r="B26" s="19" t="n">
        <f t="shared" si="1"/>
        <v>5464</v>
      </c>
      <c r="C26" s="2" t="n">
        <v>227</v>
      </c>
      <c r="D26" s="2" t="n">
        <v>4104</v>
      </c>
      <c r="E26" s="2" t="n">
        <v>692</v>
      </c>
      <c r="F26" s="2" t="n">
        <v>187</v>
      </c>
      <c r="G26" s="2" t="n">
        <v>104</v>
      </c>
      <c r="H26" s="2" t="n">
        <v>107</v>
      </c>
      <c r="I26" s="2" t="n">
        <v>43</v>
      </c>
      <c r="J26" s="5"/>
    </row>
    <row r="27" ht="12.75" customHeight="1">
      <c r="A27" s="9" t="s">
        <v>35</v>
      </c>
      <c r="B27" s="19" t="n">
        <f t="shared" si="1"/>
        <v>7530</v>
      </c>
      <c r="C27" s="2" t="n">
        <v>26</v>
      </c>
      <c r="D27" s="2" t="n">
        <v>3555</v>
      </c>
      <c r="E27" s="2" t="n">
        <v>2921</v>
      </c>
      <c r="F27" s="2" t="n">
        <v>70</v>
      </c>
      <c r="G27" s="2" t="n">
        <v>696</v>
      </c>
      <c r="H27" s="2" t="n">
        <v>198</v>
      </c>
      <c r="I27" s="2" t="n">
        <v>64</v>
      </c>
      <c r="J27" s="5"/>
    </row>
    <row r="28" ht="12.75" customHeight="1">
      <c r="A28" s="21" t="s">
        <v>36</v>
      </c>
      <c r="B28" s="19" t="n">
        <f t="shared" si="1"/>
        <v>1509</v>
      </c>
      <c r="C28" s="25" t="s">
        <v>56</v>
      </c>
      <c r="D28" s="2" t="n">
        <v>705</v>
      </c>
      <c r="E28" s="3" t="n">
        <v>243</v>
      </c>
      <c r="F28" s="3" t="n">
        <v>3</v>
      </c>
      <c r="G28" s="3" t="n">
        <v>496</v>
      </c>
      <c r="H28" s="3" t="n">
        <v>43</v>
      </c>
      <c r="I28" s="3" t="n">
        <v>19</v>
      </c>
      <c r="J28" s="5"/>
    </row>
    <row r="29" ht="12.75" customHeight="1">
      <c r="A29" s="29" t="s">
        <v>40</v>
      </c>
      <c r="B29" s="29"/>
      <c r="C29" s="29"/>
      <c r="D29" s="29"/>
      <c r="E29" s="29"/>
      <c r="F29" s="29"/>
      <c r="G29" s="29"/>
      <c r="H29" s="29"/>
      <c r="I29" s="29"/>
      <c r="J29" s="5"/>
    </row>
    <row r="30" ht="12.75" customHeight="1">
      <c r="A30" s="10" t="s">
        <v>38</v>
      </c>
      <c r="B30" s="10"/>
      <c r="C30" s="10"/>
      <c r="D30" s="10"/>
      <c r="E30" s="10"/>
      <c r="F30" s="10"/>
      <c r="G30" s="10"/>
      <c r="H30" s="10"/>
      <c r="I30" s="10"/>
      <c r="J30" s="5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  <c r="J31" s="5"/>
    </row>
  </sheetData>
  <mergeCells count="8">
    <mergeCell ref="A30:I30"/>
    <mergeCell ref="A31:I31"/>
    <mergeCell ref="A2:G2"/>
    <mergeCell ref="H2:I2"/>
    <mergeCell ref="A3:A4"/>
    <mergeCell ref="B3:B4"/>
    <mergeCell ref="C3:I3"/>
    <mergeCell ref="A29:I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5.88671875" hidden="0" customWidth="1"/>
  </cols>
  <sheetData>
    <row r="1" ht="12.75" customHeight="1">
      <c r="A1" s="1" t="s">
        <v>57</v>
      </c>
      <c r="B1" s="1"/>
      <c r="C1" s="5"/>
      <c r="D1" s="5"/>
      <c r="E1" s="5"/>
      <c r="F1" s="4"/>
      <c r="G1" s="5"/>
      <c r="H1" s="5"/>
      <c r="I1" s="5"/>
    </row>
    <row r="2" ht="12.75" customHeight="1">
      <c r="A2" s="12" t="s">
        <v>64</v>
      </c>
      <c r="B2" s="12"/>
      <c r="C2" s="12"/>
      <c r="D2" s="12"/>
      <c r="E2" s="12"/>
      <c r="F2" s="12"/>
      <c r="G2" s="12"/>
      <c r="H2" s="13" t="s">
        <v>1</v>
      </c>
      <c r="I2" s="13"/>
    </row>
    <row r="3" ht="12.75" customHeight="1">
      <c r="A3" s="14" t="s">
        <v>2</v>
      </c>
      <c r="B3" s="16" t="s">
        <v>3</v>
      </c>
      <c r="C3" s="18" t="s">
        <v>4</v>
      </c>
      <c r="D3" s="20"/>
      <c r="E3" s="20"/>
      <c r="F3" s="20"/>
      <c r="G3" s="20"/>
      <c r="H3" s="20"/>
      <c r="I3" s="20"/>
    </row>
    <row r="4" ht="76.5" customHeight="1">
      <c r="A4" s="15"/>
      <c r="B4" s="17"/>
      <c r="C4" s="7" t="s">
        <v>5</v>
      </c>
      <c r="D4" s="7" t="s">
        <v>65</v>
      </c>
      <c r="E4" s="7" t="s">
        <v>66</v>
      </c>
      <c r="F4" s="7" t="s">
        <v>8</v>
      </c>
      <c r="G4" s="7" t="s">
        <v>67</v>
      </c>
      <c r="H4" s="7" t="s">
        <v>68</v>
      </c>
      <c r="I4" s="8" t="s">
        <v>69</v>
      </c>
    </row>
    <row r="5" ht="12.75" customHeight="1">
      <c r="A5" s="6" t="s">
        <v>12</v>
      </c>
      <c r="B5" s="19" t="n">
        <f>SUM(C5:I5)</f>
        <v>35816</v>
      </c>
      <c r="C5" s="19" t="n">
        <f>SUM(C6:C28)</f>
        <v>2372</v>
      </c>
      <c r="D5" s="19" t="n">
        <f t="shared" ref="D5:I5" si="0">SUM(D6:D28)</f>
        <v>24226</v>
      </c>
      <c r="E5" s="19" t="n">
        <f t="shared" si="0"/>
        <v>5770</v>
      </c>
      <c r="F5" s="19" t="n">
        <f t="shared" si="0"/>
        <v>559</v>
      </c>
      <c r="G5" s="19" t="n">
        <f t="shared" si="0"/>
        <v>1645</v>
      </c>
      <c r="H5" s="19" t="n">
        <f t="shared" si="0"/>
        <v>653</v>
      </c>
      <c r="I5" s="19" t="n">
        <f t="shared" si="0"/>
        <v>591</v>
      </c>
    </row>
    <row r="6" ht="12.75" customHeight="1">
      <c r="A6" s="9" t="s">
        <v>13</v>
      </c>
      <c r="B6" s="27" t="s">
        <v>56</v>
      </c>
      <c r="C6" s="25" t="s">
        <v>56</v>
      </c>
      <c r="D6" s="25" t="s">
        <v>56</v>
      </c>
      <c r="E6" s="25" t="s">
        <v>56</v>
      </c>
      <c r="F6" s="25" t="s">
        <v>56</v>
      </c>
      <c r="G6" s="25" t="s">
        <v>56</v>
      </c>
      <c r="H6" s="25" t="s">
        <v>56</v>
      </c>
      <c r="I6" s="25" t="s">
        <v>56</v>
      </c>
    </row>
    <row r="7" ht="12.75" customHeight="1">
      <c r="A7" s="9" t="s">
        <v>15</v>
      </c>
      <c r="B7" s="19" t="n">
        <f t="shared" ref="B7:B28" si="1">SUM(C7:I7)</f>
        <v>1921</v>
      </c>
      <c r="C7" s="2" t="n">
        <v>104</v>
      </c>
      <c r="D7" s="2" t="n">
        <v>1723</v>
      </c>
      <c r="E7" s="2" t="n">
        <v>82</v>
      </c>
      <c r="F7" s="25" t="s">
        <v>56</v>
      </c>
      <c r="G7" s="25" t="s">
        <v>56</v>
      </c>
      <c r="H7" s="2" t="n">
        <v>6</v>
      </c>
      <c r="I7" s="2" t="n">
        <v>6</v>
      </c>
    </row>
    <row r="8" ht="12.75" customHeight="1">
      <c r="A8" s="9" t="s">
        <v>16</v>
      </c>
      <c r="B8" s="19" t="n">
        <f t="shared" si="1"/>
        <v>140</v>
      </c>
      <c r="C8" s="25" t="s">
        <v>56</v>
      </c>
      <c r="D8" s="2" t="n">
        <v>140</v>
      </c>
      <c r="E8" s="25" t="s">
        <v>56</v>
      </c>
      <c r="F8" s="25" t="s">
        <v>56</v>
      </c>
      <c r="G8" s="25" t="s">
        <v>56</v>
      </c>
      <c r="H8" s="25" t="s">
        <v>56</v>
      </c>
      <c r="I8" s="25" t="s">
        <v>56</v>
      </c>
    </row>
    <row r="9" ht="12.75" customHeight="1">
      <c r="A9" s="23" t="s">
        <v>17</v>
      </c>
      <c r="B9" s="19" t="s">
        <v>56</v>
      </c>
      <c r="C9" s="25" t="s">
        <v>56</v>
      </c>
      <c r="D9" s="25" t="s">
        <v>56</v>
      </c>
      <c r="E9" s="25" t="s">
        <v>56</v>
      </c>
      <c r="F9" s="25" t="s">
        <v>56</v>
      </c>
      <c r="G9" s="25" t="s">
        <v>56</v>
      </c>
      <c r="H9" s="25" t="s">
        <v>56</v>
      </c>
      <c r="I9" s="25" t="s">
        <v>56</v>
      </c>
    </row>
    <row r="10" ht="12.75" customHeight="1">
      <c r="A10" s="23" t="s">
        <v>18</v>
      </c>
      <c r="B10" s="19" t="s">
        <v>56</v>
      </c>
      <c r="C10" s="25" t="s">
        <v>56</v>
      </c>
      <c r="D10" s="25" t="s">
        <v>56</v>
      </c>
      <c r="E10" s="25" t="s">
        <v>56</v>
      </c>
      <c r="F10" s="25" t="s">
        <v>56</v>
      </c>
      <c r="G10" s="25" t="s">
        <v>56</v>
      </c>
      <c r="H10" s="25" t="s">
        <v>56</v>
      </c>
      <c r="I10" s="25" t="s">
        <v>56</v>
      </c>
    </row>
    <row r="11" ht="12.75" customHeight="1">
      <c r="A11" s="23" t="s">
        <v>19</v>
      </c>
      <c r="B11" s="19" t="s">
        <v>56</v>
      </c>
      <c r="C11" s="25" t="s">
        <v>56</v>
      </c>
      <c r="D11" s="25" t="s">
        <v>56</v>
      </c>
      <c r="E11" s="25" t="s">
        <v>56</v>
      </c>
      <c r="F11" s="25" t="s">
        <v>56</v>
      </c>
      <c r="G11" s="25" t="s">
        <v>56</v>
      </c>
      <c r="H11" s="25" t="s">
        <v>56</v>
      </c>
      <c r="I11" s="25" t="s">
        <v>56</v>
      </c>
    </row>
    <row r="12" ht="12.75" customHeight="1">
      <c r="A12" s="23" t="s">
        <v>20</v>
      </c>
      <c r="B12" s="19" t="s">
        <v>56</v>
      </c>
      <c r="C12" s="25" t="s">
        <v>56</v>
      </c>
      <c r="D12" s="25" t="s">
        <v>56</v>
      </c>
      <c r="E12" s="25" t="s">
        <v>56</v>
      </c>
      <c r="F12" s="25" t="s">
        <v>56</v>
      </c>
      <c r="G12" s="25" t="s">
        <v>56</v>
      </c>
      <c r="H12" s="25" t="s">
        <v>56</v>
      </c>
      <c r="I12" s="25" t="s">
        <v>56</v>
      </c>
    </row>
    <row r="13" ht="12.75" customHeight="1">
      <c r="A13" s="23" t="s">
        <v>21</v>
      </c>
      <c r="B13" s="19" t="s">
        <v>56</v>
      </c>
      <c r="C13" s="25" t="s">
        <v>56</v>
      </c>
      <c r="D13" s="25" t="s">
        <v>56</v>
      </c>
      <c r="E13" s="25" t="s">
        <v>56</v>
      </c>
      <c r="F13" s="25" t="s">
        <v>56</v>
      </c>
      <c r="G13" s="25" t="s">
        <v>56</v>
      </c>
      <c r="H13" s="25" t="s">
        <v>56</v>
      </c>
      <c r="I13" s="25" t="s">
        <v>56</v>
      </c>
    </row>
    <row r="14" ht="12.75" customHeight="1">
      <c r="A14" s="23" t="s">
        <v>22</v>
      </c>
      <c r="B14" s="19" t="s">
        <v>56</v>
      </c>
      <c r="C14" s="25" t="s">
        <v>56</v>
      </c>
      <c r="D14" s="25" t="s">
        <v>56</v>
      </c>
      <c r="E14" s="25" t="s">
        <v>56</v>
      </c>
      <c r="F14" s="25" t="s">
        <v>56</v>
      </c>
      <c r="G14" s="25" t="s">
        <v>56</v>
      </c>
      <c r="H14" s="25" t="s">
        <v>56</v>
      </c>
      <c r="I14" s="25" t="s">
        <v>56</v>
      </c>
    </row>
    <row r="15" ht="12.75" customHeight="1">
      <c r="A15" s="9" t="s">
        <v>23</v>
      </c>
      <c r="B15" s="19" t="n">
        <f t="shared" si="1"/>
        <v>3731</v>
      </c>
      <c r="C15" s="2" t="n">
        <v>13</v>
      </c>
      <c r="D15" s="2" t="n">
        <v>3298</v>
      </c>
      <c r="E15" s="2" t="n">
        <v>184</v>
      </c>
      <c r="F15" s="2" t="n">
        <v>16</v>
      </c>
      <c r="G15" s="2" t="n">
        <v>153</v>
      </c>
      <c r="H15" s="2" t="n">
        <v>25</v>
      </c>
      <c r="I15" s="2" t="n">
        <v>42</v>
      </c>
    </row>
    <row r="16" ht="12.75" customHeight="1">
      <c r="A16" s="9" t="s">
        <v>24</v>
      </c>
      <c r="B16" s="19" t="n">
        <f t="shared" si="1"/>
        <v>2169</v>
      </c>
      <c r="C16" s="2" t="n">
        <v>104</v>
      </c>
      <c r="D16" s="2" t="n">
        <v>1503</v>
      </c>
      <c r="E16" s="2" t="n">
        <v>446</v>
      </c>
      <c r="F16" s="2" t="n">
        <v>42</v>
      </c>
      <c r="G16" s="25" t="s">
        <v>56</v>
      </c>
      <c r="H16" s="2" t="n">
        <v>22</v>
      </c>
      <c r="I16" s="2" t="n">
        <v>52</v>
      </c>
    </row>
    <row r="17" ht="12.75" customHeight="1">
      <c r="A17" s="9" t="s">
        <v>25</v>
      </c>
      <c r="B17" s="19" t="n">
        <f t="shared" si="1"/>
        <v>1495</v>
      </c>
      <c r="C17" s="2" t="n">
        <v>65</v>
      </c>
      <c r="D17" s="2" t="n">
        <v>1297</v>
      </c>
      <c r="E17" s="2" t="n">
        <v>52</v>
      </c>
      <c r="F17" s="25"/>
      <c r="G17" s="25" t="s">
        <v>56</v>
      </c>
      <c r="H17" s="25" t="s">
        <v>56</v>
      </c>
      <c r="I17" s="2" t="n">
        <v>81</v>
      </c>
    </row>
    <row r="18" ht="12.75" customHeight="1">
      <c r="A18" s="9" t="s">
        <v>26</v>
      </c>
      <c r="B18" s="19" t="n">
        <f t="shared" si="1"/>
        <v>1373</v>
      </c>
      <c r="C18" s="2" t="n">
        <v>417</v>
      </c>
      <c r="D18" s="2" t="n">
        <v>725</v>
      </c>
      <c r="E18" s="2" t="n">
        <v>107</v>
      </c>
      <c r="F18" s="2" t="n">
        <v>52</v>
      </c>
      <c r="G18" s="25" t="s">
        <v>56</v>
      </c>
      <c r="H18" s="2" t="n">
        <v>29</v>
      </c>
      <c r="I18" s="2" t="n">
        <v>43</v>
      </c>
    </row>
    <row r="19" ht="12.75" customHeight="1">
      <c r="A19" s="9" t="s">
        <v>27</v>
      </c>
      <c r="B19" s="19" t="n">
        <f t="shared" si="1"/>
        <v>3571</v>
      </c>
      <c r="C19" s="2" t="n">
        <v>103</v>
      </c>
      <c r="D19" s="2" t="n">
        <v>2979</v>
      </c>
      <c r="E19" s="2" t="n">
        <v>91</v>
      </c>
      <c r="F19" s="2" t="n">
        <v>131</v>
      </c>
      <c r="G19" s="2" t="n">
        <v>85</v>
      </c>
      <c r="H19" s="2" t="n">
        <v>77</v>
      </c>
      <c r="I19" s="2" t="n">
        <v>105</v>
      </c>
    </row>
    <row r="20" ht="12.75" customHeight="1">
      <c r="A20" s="9" t="s">
        <v>28</v>
      </c>
      <c r="B20" s="19" t="n">
        <f t="shared" si="1"/>
        <v>661</v>
      </c>
      <c r="C20" s="2" t="n">
        <v>661</v>
      </c>
      <c r="D20" s="25" t="s">
        <v>56</v>
      </c>
      <c r="E20" s="25" t="s">
        <v>56</v>
      </c>
      <c r="F20" s="25" t="s">
        <v>56</v>
      </c>
      <c r="G20" s="25" t="s">
        <v>56</v>
      </c>
      <c r="H20" s="25" t="s">
        <v>56</v>
      </c>
      <c r="I20" s="25" t="s">
        <v>56</v>
      </c>
    </row>
    <row r="21" ht="12.75" customHeight="1">
      <c r="A21" s="9" t="s">
        <v>29</v>
      </c>
      <c r="B21" s="19" t="n">
        <f t="shared" si="1"/>
        <v>1460</v>
      </c>
      <c r="C21" s="2" t="n">
        <v>20</v>
      </c>
      <c r="D21" s="2" t="n">
        <v>1329</v>
      </c>
      <c r="E21" s="2" t="n">
        <v>75</v>
      </c>
      <c r="F21" s="2" t="n">
        <v>14</v>
      </c>
      <c r="G21" s="25" t="s">
        <v>56</v>
      </c>
      <c r="H21" s="2" t="n">
        <v>20</v>
      </c>
      <c r="I21" s="2" t="n">
        <v>2</v>
      </c>
    </row>
    <row r="22" ht="12.75" customHeight="1">
      <c r="A22" s="9" t="s">
        <v>30</v>
      </c>
      <c r="B22" s="19" t="n">
        <f t="shared" si="1"/>
        <v>2262</v>
      </c>
      <c r="C22" s="2" t="n">
        <v>156</v>
      </c>
      <c r="D22" s="2" t="n">
        <v>1392</v>
      </c>
      <c r="E22" s="2" t="n">
        <v>659</v>
      </c>
      <c r="F22" s="2" t="n">
        <v>34</v>
      </c>
      <c r="G22" s="25" t="s">
        <v>56</v>
      </c>
      <c r="H22" s="2" t="n">
        <v>15</v>
      </c>
      <c r="I22" s="2" t="n">
        <v>6</v>
      </c>
    </row>
    <row r="23" ht="12.75" customHeight="1">
      <c r="A23" s="9" t="s">
        <v>31</v>
      </c>
      <c r="B23" s="19" t="n">
        <f t="shared" si="1"/>
        <v>612</v>
      </c>
      <c r="C23" s="2" t="n">
        <v>36</v>
      </c>
      <c r="D23" s="2" t="n">
        <v>395</v>
      </c>
      <c r="E23" s="2" t="n">
        <v>136</v>
      </c>
      <c r="F23" s="2" t="n">
        <v>18</v>
      </c>
      <c r="G23" s="25" t="s">
        <v>56</v>
      </c>
      <c r="H23" s="2" t="n">
        <v>27</v>
      </c>
      <c r="I23" s="25" t="s">
        <v>56</v>
      </c>
    </row>
    <row r="24" ht="12.75" customHeight="1">
      <c r="A24" s="9" t="s">
        <v>32</v>
      </c>
      <c r="B24" s="19" t="n">
        <f t="shared" si="1"/>
        <v>1748</v>
      </c>
      <c r="C24" s="2" t="n">
        <v>463</v>
      </c>
      <c r="D24" s="2" t="n">
        <v>987</v>
      </c>
      <c r="E24" s="2" t="n">
        <v>73</v>
      </c>
      <c r="F24" s="2" t="n">
        <v>8</v>
      </c>
      <c r="G24" s="2" t="n">
        <v>101</v>
      </c>
      <c r="H24" s="2" t="n">
        <v>63</v>
      </c>
      <c r="I24" s="2" t="n">
        <v>53</v>
      </c>
    </row>
    <row r="25" ht="12.75" customHeight="1">
      <c r="A25" s="9" t="s">
        <v>33</v>
      </c>
      <c r="B25" s="19" t="n">
        <f t="shared" si="1"/>
        <v>177</v>
      </c>
      <c r="C25" s="2" t="n">
        <v>43</v>
      </c>
      <c r="D25" s="2" t="n">
        <v>31</v>
      </c>
      <c r="E25" s="25" t="s">
        <v>56</v>
      </c>
      <c r="F25" s="25" t="s">
        <v>56</v>
      </c>
      <c r="G25" s="25" t="s">
        <v>56</v>
      </c>
      <c r="H25" s="2" t="n">
        <v>21</v>
      </c>
      <c r="I25" s="2" t="n">
        <v>82</v>
      </c>
    </row>
    <row r="26" ht="12.75" customHeight="1">
      <c r="A26" s="9" t="s">
        <v>34</v>
      </c>
      <c r="B26" s="19" t="n">
        <f t="shared" si="1"/>
        <v>5495</v>
      </c>
      <c r="C26" s="2" t="n">
        <v>177</v>
      </c>
      <c r="D26" s="2" t="n">
        <v>4161</v>
      </c>
      <c r="E26" s="2" t="n">
        <v>729</v>
      </c>
      <c r="F26" s="2" t="n">
        <v>174</v>
      </c>
      <c r="G26" s="2" t="n">
        <v>104</v>
      </c>
      <c r="H26" s="2" t="n">
        <v>107</v>
      </c>
      <c r="I26" s="2" t="n">
        <v>43</v>
      </c>
    </row>
    <row r="27" ht="12.75" customHeight="1">
      <c r="A27" s="9" t="s">
        <v>35</v>
      </c>
      <c r="B27" s="19" t="n">
        <f t="shared" si="1"/>
        <v>7511</v>
      </c>
      <c r="C27" s="2" t="n">
        <v>10</v>
      </c>
      <c r="D27" s="2" t="n">
        <v>3580</v>
      </c>
      <c r="E27" s="2" t="n">
        <v>2893</v>
      </c>
      <c r="F27" s="2" t="n">
        <v>67</v>
      </c>
      <c r="G27" s="2" t="n">
        <v>706</v>
      </c>
      <c r="H27" s="2" t="n">
        <v>198</v>
      </c>
      <c r="I27" s="2" t="n">
        <v>57</v>
      </c>
    </row>
    <row r="28" ht="12.75" customHeight="1">
      <c r="A28" s="21" t="s">
        <v>36</v>
      </c>
      <c r="B28" s="19" t="n">
        <f t="shared" si="1"/>
        <v>1490</v>
      </c>
      <c r="C28" s="25" t="s">
        <v>56</v>
      </c>
      <c r="D28" s="2" t="n">
        <v>686</v>
      </c>
      <c r="E28" s="3" t="n">
        <v>243</v>
      </c>
      <c r="F28" s="3" t="n">
        <v>3</v>
      </c>
      <c r="G28" s="3" t="n">
        <v>496</v>
      </c>
      <c r="H28" s="3" t="n">
        <v>43</v>
      </c>
      <c r="I28" s="3" t="n">
        <v>19</v>
      </c>
    </row>
    <row r="29" ht="12.75" customHeight="1">
      <c r="A29" s="29" t="s">
        <v>40</v>
      </c>
      <c r="B29" s="29"/>
      <c r="C29" s="29"/>
      <c r="D29" s="29"/>
      <c r="E29" s="29"/>
      <c r="F29" s="29"/>
      <c r="G29" s="29"/>
      <c r="H29" s="29"/>
      <c r="I29" s="29"/>
    </row>
    <row r="30" ht="12.75" customHeight="1">
      <c r="A30" s="10" t="s">
        <v>38</v>
      </c>
      <c r="B30" s="10"/>
      <c r="C30" s="10"/>
      <c r="D30" s="10"/>
      <c r="E30" s="10"/>
      <c r="F30" s="10"/>
      <c r="G30" s="10"/>
      <c r="H30" s="10"/>
      <c r="I30" s="10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</row>
  </sheetData>
  <mergeCells count="8">
    <mergeCell ref="A30:I30"/>
    <mergeCell ref="A31:I31"/>
    <mergeCell ref="A2:G2"/>
    <mergeCell ref="H2:I2"/>
    <mergeCell ref="A3:A4"/>
    <mergeCell ref="B3:B4"/>
    <mergeCell ref="C3:I3"/>
    <mergeCell ref="A29:I29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5.88671875" hidden="0" customWidth="1"/>
  </cols>
  <sheetData>
    <row r="1" ht="12.75" customHeight="1">
      <c r="A1" s="1" t="s">
        <v>57</v>
      </c>
      <c r="B1" s="1"/>
      <c r="C1" s="5"/>
      <c r="D1" s="5"/>
      <c r="E1" s="5"/>
      <c r="F1" s="4"/>
      <c r="G1" s="5"/>
      <c r="H1" s="5"/>
      <c r="I1" s="5"/>
    </row>
    <row r="2" ht="12.75" customHeight="1">
      <c r="A2" s="12" t="s">
        <v>70</v>
      </c>
      <c r="B2" s="12"/>
      <c r="C2" s="12"/>
      <c r="D2" s="12"/>
      <c r="E2" s="12"/>
      <c r="F2" s="12"/>
      <c r="G2" s="12"/>
      <c r="H2" s="13" t="s">
        <v>1</v>
      </c>
      <c r="I2" s="13"/>
    </row>
    <row r="3" ht="12.75" customHeight="1">
      <c r="A3" s="14" t="s">
        <v>2</v>
      </c>
      <c r="B3" s="16" t="s">
        <v>3</v>
      </c>
      <c r="C3" s="18" t="s">
        <v>4</v>
      </c>
      <c r="D3" s="20"/>
      <c r="E3" s="20"/>
      <c r="F3" s="20"/>
      <c r="G3" s="20"/>
      <c r="H3" s="20"/>
      <c r="I3" s="20"/>
    </row>
    <row r="4" ht="77.25" customHeight="1">
      <c r="A4" s="15"/>
      <c r="B4" s="17"/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8" t="s">
        <v>11</v>
      </c>
    </row>
    <row r="5" ht="12.75" customHeight="1">
      <c r="A5" s="6" t="s">
        <v>12</v>
      </c>
      <c r="B5" s="19" t="n">
        <v>35808</v>
      </c>
      <c r="C5" s="19" t="n">
        <v>2285</v>
      </c>
      <c r="D5" s="19" t="n">
        <v>24314</v>
      </c>
      <c r="E5" s="19" t="n">
        <v>5809</v>
      </c>
      <c r="F5" s="19" t="n">
        <v>507</v>
      </c>
      <c r="G5" s="19" t="n">
        <v>1645</v>
      </c>
      <c r="H5" s="19" t="n">
        <v>657</v>
      </c>
      <c r="I5" s="19" t="n">
        <v>591</v>
      </c>
    </row>
    <row r="6" ht="12.75" customHeight="1">
      <c r="A6" s="9" t="s">
        <v>13</v>
      </c>
      <c r="B6" s="27" t="s">
        <v>56</v>
      </c>
      <c r="C6" s="25" t="s">
        <v>56</v>
      </c>
      <c r="D6" s="25" t="s">
        <v>56</v>
      </c>
      <c r="E6" s="25" t="s">
        <v>56</v>
      </c>
      <c r="F6" s="25" t="s">
        <v>56</v>
      </c>
      <c r="G6" s="25" t="s">
        <v>56</v>
      </c>
      <c r="H6" s="25" t="s">
        <v>56</v>
      </c>
      <c r="I6" s="25" t="s">
        <v>56</v>
      </c>
    </row>
    <row r="7" ht="12.75" customHeight="1">
      <c r="A7" s="9" t="s">
        <v>15</v>
      </c>
      <c r="B7" s="19" t="n">
        <v>1921</v>
      </c>
      <c r="C7" s="2" t="n">
        <v>104</v>
      </c>
      <c r="D7" s="2" t="n">
        <v>1723</v>
      </c>
      <c r="E7" s="2" t="n">
        <v>82</v>
      </c>
      <c r="F7" s="25" t="s">
        <v>56</v>
      </c>
      <c r="G7" s="25" t="s">
        <v>56</v>
      </c>
      <c r="H7" s="2" t="n">
        <v>6</v>
      </c>
      <c r="I7" s="2" t="n">
        <v>6</v>
      </c>
    </row>
    <row r="8" ht="12.75" customHeight="1">
      <c r="A8" s="9" t="s">
        <v>16</v>
      </c>
      <c r="B8" s="19" t="n">
        <v>140</v>
      </c>
      <c r="C8" s="25" t="s">
        <v>56</v>
      </c>
      <c r="D8" s="2" t="n">
        <v>140</v>
      </c>
      <c r="E8" s="25" t="s">
        <v>56</v>
      </c>
      <c r="F8" s="25" t="s">
        <v>56</v>
      </c>
      <c r="G8" s="25" t="s">
        <v>56</v>
      </c>
      <c r="H8" s="25" t="s">
        <v>56</v>
      </c>
      <c r="I8" s="25" t="s">
        <v>56</v>
      </c>
    </row>
    <row r="9" ht="12.75" customHeight="1">
      <c r="A9" s="23" t="s">
        <v>17</v>
      </c>
      <c r="B9" s="19" t="s">
        <v>56</v>
      </c>
      <c r="C9" s="25" t="s">
        <v>56</v>
      </c>
      <c r="D9" s="25" t="s">
        <v>56</v>
      </c>
      <c r="E9" s="25" t="s">
        <v>56</v>
      </c>
      <c r="F9" s="25" t="s">
        <v>56</v>
      </c>
      <c r="G9" s="25" t="s">
        <v>56</v>
      </c>
      <c r="H9" s="25" t="s">
        <v>56</v>
      </c>
      <c r="I9" s="25" t="s">
        <v>56</v>
      </c>
    </row>
    <row r="10" ht="12.75" customHeight="1">
      <c r="A10" s="23" t="s">
        <v>18</v>
      </c>
      <c r="B10" s="19" t="s">
        <v>56</v>
      </c>
      <c r="C10" s="25" t="s">
        <v>56</v>
      </c>
      <c r="D10" s="25" t="s">
        <v>56</v>
      </c>
      <c r="E10" s="25" t="s">
        <v>56</v>
      </c>
      <c r="F10" s="25" t="s">
        <v>56</v>
      </c>
      <c r="G10" s="25" t="s">
        <v>56</v>
      </c>
      <c r="H10" s="25" t="s">
        <v>56</v>
      </c>
      <c r="I10" s="25" t="s">
        <v>56</v>
      </c>
    </row>
    <row r="11" ht="12.75" customHeight="1">
      <c r="A11" s="23" t="s">
        <v>19</v>
      </c>
      <c r="B11" s="19" t="s">
        <v>56</v>
      </c>
      <c r="C11" s="25" t="s">
        <v>56</v>
      </c>
      <c r="D11" s="25" t="s">
        <v>56</v>
      </c>
      <c r="E11" s="25" t="s">
        <v>56</v>
      </c>
      <c r="F11" s="25" t="s">
        <v>56</v>
      </c>
      <c r="G11" s="25" t="s">
        <v>56</v>
      </c>
      <c r="H11" s="25" t="s">
        <v>56</v>
      </c>
      <c r="I11" s="25" t="s">
        <v>56</v>
      </c>
    </row>
    <row r="12" ht="12.75" customHeight="1">
      <c r="A12" s="23" t="s">
        <v>20</v>
      </c>
      <c r="B12" s="19" t="s">
        <v>56</v>
      </c>
      <c r="C12" s="25" t="s">
        <v>56</v>
      </c>
      <c r="D12" s="25" t="s">
        <v>56</v>
      </c>
      <c r="E12" s="25" t="s">
        <v>56</v>
      </c>
      <c r="F12" s="25" t="s">
        <v>56</v>
      </c>
      <c r="G12" s="25" t="s">
        <v>56</v>
      </c>
      <c r="H12" s="25" t="s">
        <v>56</v>
      </c>
      <c r="I12" s="25" t="s">
        <v>56</v>
      </c>
    </row>
    <row r="13" ht="12.75" customHeight="1">
      <c r="A13" s="23" t="s">
        <v>21</v>
      </c>
      <c r="B13" s="19" t="s">
        <v>56</v>
      </c>
      <c r="C13" s="25" t="s">
        <v>56</v>
      </c>
      <c r="D13" s="25" t="s">
        <v>56</v>
      </c>
      <c r="E13" s="25" t="s">
        <v>56</v>
      </c>
      <c r="F13" s="25" t="s">
        <v>56</v>
      </c>
      <c r="G13" s="25" t="s">
        <v>56</v>
      </c>
      <c r="H13" s="25" t="s">
        <v>56</v>
      </c>
      <c r="I13" s="25" t="s">
        <v>56</v>
      </c>
    </row>
    <row r="14" ht="12.75" customHeight="1">
      <c r="A14" s="23" t="s">
        <v>22</v>
      </c>
      <c r="B14" s="19" t="s">
        <v>56</v>
      </c>
      <c r="C14" s="25" t="s">
        <v>56</v>
      </c>
      <c r="D14" s="25" t="s">
        <v>56</v>
      </c>
      <c r="E14" s="25" t="s">
        <v>56</v>
      </c>
      <c r="F14" s="25" t="s">
        <v>56</v>
      </c>
      <c r="G14" s="25" t="s">
        <v>56</v>
      </c>
      <c r="H14" s="25" t="s">
        <v>56</v>
      </c>
      <c r="I14" s="25" t="s">
        <v>56</v>
      </c>
    </row>
    <row r="15" ht="12.75" customHeight="1">
      <c r="A15" s="9" t="s">
        <v>23</v>
      </c>
      <c r="B15" s="19" t="n">
        <v>3731</v>
      </c>
      <c r="C15" s="2" t="n">
        <v>13</v>
      </c>
      <c r="D15" s="2" t="n">
        <v>3298</v>
      </c>
      <c r="E15" s="2" t="n">
        <v>184</v>
      </c>
      <c r="F15" s="2" t="n">
        <v>16</v>
      </c>
      <c r="G15" s="2" t="n">
        <v>153</v>
      </c>
      <c r="H15" s="2" t="n">
        <v>25</v>
      </c>
      <c r="I15" s="2" t="n">
        <v>42</v>
      </c>
    </row>
    <row r="16" ht="12.75" customHeight="1">
      <c r="A16" s="9" t="s">
        <v>24</v>
      </c>
      <c r="B16" s="19" t="n">
        <v>2169</v>
      </c>
      <c r="C16" s="2" t="n">
        <v>104</v>
      </c>
      <c r="D16" s="2" t="n">
        <v>1503</v>
      </c>
      <c r="E16" s="2" t="n">
        <v>446</v>
      </c>
      <c r="F16" s="2" t="n">
        <v>38</v>
      </c>
      <c r="G16" s="25" t="s">
        <v>56</v>
      </c>
      <c r="H16" s="2" t="n">
        <v>26</v>
      </c>
      <c r="I16" s="2" t="n">
        <v>52</v>
      </c>
    </row>
    <row r="17" ht="12.75" customHeight="1">
      <c r="A17" s="9" t="s">
        <v>25</v>
      </c>
      <c r="B17" s="19" t="n">
        <v>1495</v>
      </c>
      <c r="C17" s="2" t="n">
        <v>65</v>
      </c>
      <c r="D17" s="2" t="n">
        <v>1297</v>
      </c>
      <c r="E17" s="2" t="n">
        <v>52</v>
      </c>
      <c r="F17" s="25"/>
      <c r="G17" s="25" t="s">
        <v>56</v>
      </c>
      <c r="H17" s="25" t="s">
        <v>56</v>
      </c>
      <c r="I17" s="2" t="n">
        <v>81</v>
      </c>
    </row>
    <row r="18" ht="12.75" customHeight="1">
      <c r="A18" s="9" t="s">
        <v>26</v>
      </c>
      <c r="B18" s="19" t="n">
        <v>1325</v>
      </c>
      <c r="C18" s="2" t="n">
        <v>417</v>
      </c>
      <c r="D18" s="2" t="n">
        <v>725</v>
      </c>
      <c r="E18" s="2" t="n">
        <v>107</v>
      </c>
      <c r="F18" s="2" t="n">
        <v>4</v>
      </c>
      <c r="G18" s="25" t="s">
        <v>56</v>
      </c>
      <c r="H18" s="2" t="n">
        <v>29</v>
      </c>
      <c r="I18" s="2" t="n">
        <v>43</v>
      </c>
    </row>
    <row r="19" ht="12.75" customHeight="1">
      <c r="A19" s="9" t="s">
        <v>27</v>
      </c>
      <c r="B19" s="19" t="n">
        <v>3572</v>
      </c>
      <c r="C19" s="2" t="n">
        <v>95</v>
      </c>
      <c r="D19" s="2" t="n">
        <v>2988</v>
      </c>
      <c r="E19" s="2" t="n">
        <v>91</v>
      </c>
      <c r="F19" s="2" t="n">
        <v>131</v>
      </c>
      <c r="G19" s="2" t="n">
        <v>85</v>
      </c>
      <c r="H19" s="2" t="n">
        <v>77</v>
      </c>
      <c r="I19" s="2" t="n">
        <v>105</v>
      </c>
    </row>
    <row r="20" ht="12.75" customHeight="1">
      <c r="A20" s="9" t="s">
        <v>28</v>
      </c>
      <c r="B20" s="19" t="n">
        <v>661</v>
      </c>
      <c r="C20" s="2" t="n">
        <v>661</v>
      </c>
      <c r="D20" s="25" t="s">
        <v>56</v>
      </c>
      <c r="E20" s="25" t="s">
        <v>56</v>
      </c>
      <c r="F20" s="25" t="s">
        <v>56</v>
      </c>
      <c r="G20" s="25" t="s">
        <v>56</v>
      </c>
      <c r="H20" s="25" t="s">
        <v>56</v>
      </c>
      <c r="I20" s="25" t="s">
        <v>56</v>
      </c>
    </row>
    <row r="21" ht="12.75" customHeight="1">
      <c r="A21" s="9" t="s">
        <v>29</v>
      </c>
      <c r="B21" s="19" t="n">
        <v>1460</v>
      </c>
      <c r="C21" s="2" t="n">
        <v>20</v>
      </c>
      <c r="D21" s="2" t="n">
        <v>1329</v>
      </c>
      <c r="E21" s="2" t="n">
        <v>75</v>
      </c>
      <c r="F21" s="2" t="n">
        <v>14</v>
      </c>
      <c r="G21" s="25" t="s">
        <v>56</v>
      </c>
      <c r="H21" s="2" t="n">
        <v>20</v>
      </c>
      <c r="I21" s="2" t="n">
        <v>2</v>
      </c>
    </row>
    <row r="22" ht="12.75" customHeight="1">
      <c r="A22" s="9" t="s">
        <v>30</v>
      </c>
      <c r="B22" s="19" t="n">
        <v>2262</v>
      </c>
      <c r="C22" s="2" t="n">
        <v>156</v>
      </c>
      <c r="D22" s="2" t="n">
        <v>1392</v>
      </c>
      <c r="E22" s="2" t="n">
        <v>659</v>
      </c>
      <c r="F22" s="2" t="n">
        <v>34</v>
      </c>
      <c r="G22" s="25" t="s">
        <v>56</v>
      </c>
      <c r="H22" s="2" t="n">
        <v>15</v>
      </c>
      <c r="I22" s="2" t="n">
        <v>6</v>
      </c>
    </row>
    <row r="23" ht="12.75" customHeight="1">
      <c r="A23" s="9" t="s">
        <v>31</v>
      </c>
      <c r="B23" s="19" t="n">
        <v>612</v>
      </c>
      <c r="C23" s="2" t="n">
        <v>36</v>
      </c>
      <c r="D23" s="2" t="n">
        <v>395</v>
      </c>
      <c r="E23" s="2" t="n">
        <v>136</v>
      </c>
      <c r="F23" s="2" t="n">
        <v>18</v>
      </c>
      <c r="G23" s="25" t="s">
        <v>56</v>
      </c>
      <c r="H23" s="2" t="n">
        <v>27</v>
      </c>
      <c r="I23" s="25" t="s">
        <v>56</v>
      </c>
    </row>
    <row r="24" ht="12.75" customHeight="1">
      <c r="A24" s="9" t="s">
        <v>32</v>
      </c>
      <c r="B24" s="19" t="n">
        <v>1748</v>
      </c>
      <c r="C24" s="2" t="n">
        <v>398</v>
      </c>
      <c r="D24" s="2" t="n">
        <v>1052</v>
      </c>
      <c r="E24" s="2" t="n">
        <v>73</v>
      </c>
      <c r="F24" s="2" t="n">
        <v>8</v>
      </c>
      <c r="G24" s="2" t="n">
        <v>101</v>
      </c>
      <c r="H24" s="2" t="n">
        <v>63</v>
      </c>
      <c r="I24" s="2" t="n">
        <v>53</v>
      </c>
    </row>
    <row r="25" ht="12.75" customHeight="1">
      <c r="A25" s="9" t="s">
        <v>33</v>
      </c>
      <c r="B25" s="19" t="n">
        <v>177</v>
      </c>
      <c r="C25" s="2" t="n">
        <v>43</v>
      </c>
      <c r="D25" s="2" t="n">
        <v>31</v>
      </c>
      <c r="E25" s="25" t="s">
        <v>56</v>
      </c>
      <c r="F25" s="25" t="s">
        <v>56</v>
      </c>
      <c r="G25" s="25" t="s">
        <v>56</v>
      </c>
      <c r="H25" s="2" t="n">
        <v>21</v>
      </c>
      <c r="I25" s="2" t="n">
        <v>82</v>
      </c>
    </row>
    <row r="26" ht="12.75" customHeight="1">
      <c r="A26" s="9" t="s">
        <v>34</v>
      </c>
      <c r="B26" s="19" t="n">
        <v>5482</v>
      </c>
      <c r="C26" s="2" t="n">
        <v>163</v>
      </c>
      <c r="D26" s="2" t="n">
        <v>4175</v>
      </c>
      <c r="E26" s="2" t="n">
        <v>716</v>
      </c>
      <c r="F26" s="2" t="n">
        <v>174</v>
      </c>
      <c r="G26" s="2" t="n">
        <v>104</v>
      </c>
      <c r="H26" s="2" t="n">
        <v>107</v>
      </c>
      <c r="I26" s="2" t="n">
        <v>43</v>
      </c>
    </row>
    <row r="27" ht="12.75" customHeight="1">
      <c r="A27" s="9" t="s">
        <v>35</v>
      </c>
      <c r="B27" s="19" t="n">
        <v>7563</v>
      </c>
      <c r="C27" s="2" t="n">
        <v>10</v>
      </c>
      <c r="D27" s="2" t="n">
        <v>3580</v>
      </c>
      <c r="E27" s="2" t="n">
        <v>2945</v>
      </c>
      <c r="F27" s="2" t="n">
        <v>67</v>
      </c>
      <c r="G27" s="2" t="n">
        <v>706</v>
      </c>
      <c r="H27" s="2" t="n">
        <v>198</v>
      </c>
      <c r="I27" s="2" t="n">
        <v>57</v>
      </c>
    </row>
    <row r="28" ht="12.75" customHeight="1">
      <c r="A28" s="21" t="s">
        <v>36</v>
      </c>
      <c r="B28" s="19" t="n">
        <v>1490</v>
      </c>
      <c r="C28" s="25" t="s">
        <v>56</v>
      </c>
      <c r="D28" s="2" t="n">
        <v>686</v>
      </c>
      <c r="E28" s="3" t="n">
        <v>243</v>
      </c>
      <c r="F28" s="3" t="n">
        <v>3</v>
      </c>
      <c r="G28" s="3" t="n">
        <v>496</v>
      </c>
      <c r="H28" s="3" t="n">
        <v>43</v>
      </c>
      <c r="I28" s="3" t="n">
        <v>19</v>
      </c>
    </row>
    <row r="29" ht="12.75" customHeight="1">
      <c r="A29" s="29" t="s">
        <v>71</v>
      </c>
      <c r="B29" s="29"/>
      <c r="C29" s="29"/>
      <c r="D29" s="29"/>
      <c r="E29" s="29"/>
      <c r="F29" s="29"/>
      <c r="G29" s="29"/>
      <c r="H29" s="29"/>
      <c r="I29" s="29"/>
    </row>
    <row r="30" ht="12.75" customHeight="1">
      <c r="A30" s="10" t="s">
        <v>38</v>
      </c>
      <c r="B30" s="10"/>
      <c r="C30" s="10"/>
      <c r="D30" s="10"/>
      <c r="E30" s="10"/>
      <c r="F30" s="10"/>
      <c r="G30" s="10"/>
      <c r="H30" s="10"/>
      <c r="I30" s="10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</row>
  </sheetData>
  <mergeCells count="8">
    <mergeCell ref="A30:I30"/>
    <mergeCell ref="A31:I31"/>
    <mergeCell ref="A29:I29"/>
    <mergeCell ref="A2:G2"/>
    <mergeCell ref="H2:I2"/>
    <mergeCell ref="A3:A4"/>
    <mergeCell ref="B3:B4"/>
    <mergeCell ref="C3:I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5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</cols>
  <sheetData>
    <row r="1" ht="12.75" customHeight="1">
      <c r="A1" s="1" t="s">
        <v>57</v>
      </c>
      <c r="B1" s="1"/>
      <c r="F1" s="4"/>
    </row>
    <row r="2" ht="12.75" customHeight="1">
      <c r="A2" s="12" t="s">
        <v>72</v>
      </c>
      <c r="B2" s="12"/>
      <c r="C2" s="12"/>
      <c r="D2" s="12"/>
      <c r="E2" s="12"/>
      <c r="F2" s="12"/>
      <c r="G2" s="12"/>
      <c r="H2" s="13" t="s">
        <v>1</v>
      </c>
      <c r="I2" s="13"/>
    </row>
    <row r="3" ht="12.75" customHeight="1">
      <c r="A3" s="14" t="s">
        <v>2</v>
      </c>
      <c r="B3" s="16" t="s">
        <v>3</v>
      </c>
      <c r="C3" s="18" t="s">
        <v>4</v>
      </c>
      <c r="D3" s="20"/>
      <c r="E3" s="20"/>
      <c r="F3" s="20"/>
      <c r="G3" s="20"/>
      <c r="H3" s="20"/>
      <c r="I3" s="20"/>
    </row>
    <row r="4" ht="77.25" customHeight="1">
      <c r="A4" s="15"/>
      <c r="B4" s="17"/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8" t="s">
        <v>73</v>
      </c>
    </row>
    <row r="5" ht="12.75" customHeight="1">
      <c r="A5" s="6" t="s">
        <v>12</v>
      </c>
      <c r="B5" s="19" t="n">
        <f>SUM(C5:I5)</f>
        <v>35844</v>
      </c>
      <c r="C5" s="19" t="n">
        <f>SUM(C6:C28)</f>
        <v>2285</v>
      </c>
      <c r="D5" s="19" t="n">
        <f t="shared" ref="D5:I5" si="0">SUM(D6:D28)</f>
        <v>24343</v>
      </c>
      <c r="E5" s="19" t="n">
        <f t="shared" si="0"/>
        <v>5812</v>
      </c>
      <c r="F5" s="19" t="n">
        <f t="shared" si="0"/>
        <v>507</v>
      </c>
      <c r="G5" s="19" t="n">
        <f t="shared" si="0"/>
        <v>1649</v>
      </c>
      <c r="H5" s="19" t="n">
        <f t="shared" si="0"/>
        <v>657</v>
      </c>
      <c r="I5" s="19" t="n">
        <f t="shared" si="0"/>
        <v>591</v>
      </c>
    </row>
    <row r="6" ht="12.75" customHeight="1">
      <c r="A6" s="9" t="s">
        <v>13</v>
      </c>
      <c r="B6" s="27" t="s">
        <v>56</v>
      </c>
      <c r="C6" s="27" t="s">
        <v>56</v>
      </c>
      <c r="D6" s="27" t="s">
        <v>56</v>
      </c>
      <c r="E6" s="27" t="s">
        <v>56</v>
      </c>
      <c r="F6" s="27" t="s">
        <v>56</v>
      </c>
      <c r="G6" s="27" t="s">
        <v>56</v>
      </c>
      <c r="H6" s="27" t="s">
        <v>56</v>
      </c>
      <c r="I6" s="27" t="s">
        <v>56</v>
      </c>
    </row>
    <row r="7" ht="12.75" customHeight="1">
      <c r="A7" s="9" t="s">
        <v>15</v>
      </c>
      <c r="B7" s="19" t="n">
        <f>SUM(C7:I7)</f>
        <v>1921</v>
      </c>
      <c r="C7" s="2" t="n">
        <v>104</v>
      </c>
      <c r="D7" s="2" t="n">
        <v>1723</v>
      </c>
      <c r="E7" s="2" t="n">
        <v>82</v>
      </c>
      <c r="F7" s="27" t="s">
        <v>56</v>
      </c>
      <c r="G7" s="27" t="s">
        <v>56</v>
      </c>
      <c r="H7" s="2" t="n">
        <v>6</v>
      </c>
      <c r="I7" s="2" t="n">
        <v>6</v>
      </c>
    </row>
    <row r="8" ht="12.75" customHeight="1">
      <c r="A8" s="9" t="s">
        <v>16</v>
      </c>
      <c r="B8" s="19" t="n">
        <f>SUM(C8:I8)</f>
        <v>140</v>
      </c>
      <c r="C8" s="27" t="s">
        <v>56</v>
      </c>
      <c r="D8" s="2" t="n">
        <v>140</v>
      </c>
      <c r="E8" s="27" t="s">
        <v>56</v>
      </c>
      <c r="F8" s="27" t="s">
        <v>56</v>
      </c>
      <c r="G8" s="27" t="s">
        <v>56</v>
      </c>
      <c r="H8" s="27" t="s">
        <v>56</v>
      </c>
      <c r="I8" s="27" t="s">
        <v>56</v>
      </c>
    </row>
    <row r="9" ht="12.75" customHeight="1">
      <c r="A9" s="23" t="s">
        <v>17</v>
      </c>
      <c r="B9" s="19" t="s">
        <v>56</v>
      </c>
      <c r="C9" s="27" t="s">
        <v>56</v>
      </c>
      <c r="D9" s="27" t="s">
        <v>56</v>
      </c>
      <c r="E9" s="27" t="s">
        <v>56</v>
      </c>
      <c r="F9" s="27" t="s">
        <v>56</v>
      </c>
      <c r="G9" s="27" t="s">
        <v>56</v>
      </c>
      <c r="H9" s="27" t="s">
        <v>56</v>
      </c>
      <c r="I9" s="27" t="s">
        <v>56</v>
      </c>
    </row>
    <row r="10" ht="12.75" customHeight="1">
      <c r="A10" s="23" t="s">
        <v>18</v>
      </c>
      <c r="B10" s="19" t="s">
        <v>56</v>
      </c>
      <c r="C10" s="27" t="s">
        <v>56</v>
      </c>
      <c r="D10" s="27" t="s">
        <v>56</v>
      </c>
      <c r="E10" s="27" t="s">
        <v>56</v>
      </c>
      <c r="F10" s="27" t="s">
        <v>56</v>
      </c>
      <c r="G10" s="27" t="s">
        <v>56</v>
      </c>
      <c r="H10" s="27" t="s">
        <v>56</v>
      </c>
      <c r="I10" s="27" t="s">
        <v>56</v>
      </c>
    </row>
    <row r="11" ht="12.75" customHeight="1">
      <c r="A11" s="23" t="s">
        <v>19</v>
      </c>
      <c r="B11" s="19" t="s">
        <v>56</v>
      </c>
      <c r="C11" s="27" t="s">
        <v>56</v>
      </c>
      <c r="D11" s="27" t="s">
        <v>56</v>
      </c>
      <c r="E11" s="27" t="s">
        <v>56</v>
      </c>
      <c r="F11" s="27" t="s">
        <v>56</v>
      </c>
      <c r="G11" s="27" t="s">
        <v>56</v>
      </c>
      <c r="H11" s="27" t="s">
        <v>56</v>
      </c>
      <c r="I11" s="27" t="s">
        <v>56</v>
      </c>
    </row>
    <row r="12" ht="12.75" customHeight="1">
      <c r="A12" s="23" t="s">
        <v>20</v>
      </c>
      <c r="B12" s="19" t="s">
        <v>56</v>
      </c>
      <c r="C12" s="27" t="s">
        <v>56</v>
      </c>
      <c r="D12" s="27" t="s">
        <v>56</v>
      </c>
      <c r="E12" s="27" t="s">
        <v>56</v>
      </c>
      <c r="F12" s="27" t="s">
        <v>56</v>
      </c>
      <c r="G12" s="27" t="s">
        <v>56</v>
      </c>
      <c r="H12" s="27" t="s">
        <v>56</v>
      </c>
      <c r="I12" s="27" t="s">
        <v>56</v>
      </c>
    </row>
    <row r="13" ht="12.75" customHeight="1">
      <c r="A13" s="23" t="s">
        <v>21</v>
      </c>
      <c r="B13" s="19" t="s">
        <v>56</v>
      </c>
      <c r="C13" s="27" t="s">
        <v>56</v>
      </c>
      <c r="D13" s="27" t="s">
        <v>56</v>
      </c>
      <c r="E13" s="27" t="s">
        <v>56</v>
      </c>
      <c r="F13" s="27" t="s">
        <v>56</v>
      </c>
      <c r="G13" s="27" t="s">
        <v>56</v>
      </c>
      <c r="H13" s="27" t="s">
        <v>56</v>
      </c>
      <c r="I13" s="27" t="s">
        <v>56</v>
      </c>
    </row>
    <row r="14" ht="12.75" customHeight="1">
      <c r="A14" s="23" t="s">
        <v>22</v>
      </c>
      <c r="B14" s="19" t="s">
        <v>56</v>
      </c>
      <c r="C14" s="27" t="s">
        <v>56</v>
      </c>
      <c r="D14" s="27" t="s">
        <v>56</v>
      </c>
      <c r="E14" s="27" t="s">
        <v>56</v>
      </c>
      <c r="F14" s="27" t="s">
        <v>56</v>
      </c>
      <c r="G14" s="27" t="s">
        <v>56</v>
      </c>
      <c r="H14" s="27" t="s">
        <v>56</v>
      </c>
      <c r="I14" s="27" t="s">
        <v>56</v>
      </c>
    </row>
    <row r="15" ht="12.75" customHeight="1">
      <c r="A15" s="9" t="s">
        <v>23</v>
      </c>
      <c r="B15" s="19" t="n">
        <f t="shared" ref="B15:B28" si="1">SUM(C15:I15)</f>
        <v>3731</v>
      </c>
      <c r="C15" s="2" t="n">
        <v>13</v>
      </c>
      <c r="D15" s="2" t="n">
        <v>3298</v>
      </c>
      <c r="E15" s="2" t="n">
        <v>184</v>
      </c>
      <c r="F15" s="2" t="n">
        <v>16</v>
      </c>
      <c r="G15" s="2" t="n">
        <v>153</v>
      </c>
      <c r="H15" s="2" t="n">
        <v>25</v>
      </c>
      <c r="I15" s="2" t="n">
        <v>42</v>
      </c>
    </row>
    <row r="16" ht="12.75" customHeight="1">
      <c r="A16" s="9" t="s">
        <v>24</v>
      </c>
      <c r="B16" s="19" t="n">
        <f t="shared" si="1"/>
        <v>2169</v>
      </c>
      <c r="C16" s="2" t="n">
        <v>104</v>
      </c>
      <c r="D16" s="2" t="n">
        <v>1503</v>
      </c>
      <c r="E16" s="2" t="n">
        <v>446</v>
      </c>
      <c r="F16" s="2" t="n">
        <v>38</v>
      </c>
      <c r="G16" s="27" t="s">
        <v>56</v>
      </c>
      <c r="H16" s="2" t="n">
        <v>26</v>
      </c>
      <c r="I16" s="2" t="n">
        <v>52</v>
      </c>
    </row>
    <row r="17" ht="12.75" customHeight="1">
      <c r="A17" s="9" t="s">
        <v>25</v>
      </c>
      <c r="B17" s="19" t="n">
        <f t="shared" si="1"/>
        <v>1495</v>
      </c>
      <c r="C17" s="2" t="n">
        <v>65</v>
      </c>
      <c r="D17" s="2" t="n">
        <v>1297</v>
      </c>
      <c r="E17" s="2" t="n">
        <v>52</v>
      </c>
      <c r="F17" s="25"/>
      <c r="G17" s="27" t="s">
        <v>56</v>
      </c>
      <c r="H17" s="27" t="s">
        <v>56</v>
      </c>
      <c r="I17" s="2" t="n">
        <v>81</v>
      </c>
    </row>
    <row r="18" ht="12.75" customHeight="1">
      <c r="A18" s="9" t="s">
        <v>26</v>
      </c>
      <c r="B18" s="19" t="n">
        <f t="shared" si="1"/>
        <v>1325</v>
      </c>
      <c r="C18" s="2" t="n">
        <v>417</v>
      </c>
      <c r="D18" s="2" t="n">
        <v>725</v>
      </c>
      <c r="E18" s="2" t="n">
        <v>107</v>
      </c>
      <c r="F18" s="2" t="n">
        <v>4</v>
      </c>
      <c r="G18" s="27" t="s">
        <v>56</v>
      </c>
      <c r="H18" s="2" t="n">
        <v>29</v>
      </c>
      <c r="I18" s="2" t="n">
        <v>43</v>
      </c>
    </row>
    <row r="19" ht="12.75" customHeight="1">
      <c r="A19" s="9" t="s">
        <v>27</v>
      </c>
      <c r="B19" s="19" t="n">
        <f t="shared" si="1"/>
        <v>3572</v>
      </c>
      <c r="C19" s="2" t="n">
        <v>95</v>
      </c>
      <c r="D19" s="2" t="n">
        <v>2988</v>
      </c>
      <c r="E19" s="2" t="n">
        <v>91</v>
      </c>
      <c r="F19" s="2" t="n">
        <v>131</v>
      </c>
      <c r="G19" s="2" t="n">
        <v>85</v>
      </c>
      <c r="H19" s="2" t="n">
        <v>77</v>
      </c>
      <c r="I19" s="2" t="n">
        <v>105</v>
      </c>
    </row>
    <row r="20" ht="12.75" customHeight="1">
      <c r="A20" s="9" t="s">
        <v>28</v>
      </c>
      <c r="B20" s="19" t="n">
        <f t="shared" si="1"/>
        <v>661</v>
      </c>
      <c r="C20" s="2" t="n">
        <v>661</v>
      </c>
      <c r="D20" s="27" t="s">
        <v>56</v>
      </c>
      <c r="E20" s="27" t="s">
        <v>56</v>
      </c>
      <c r="F20" s="27" t="s">
        <v>56</v>
      </c>
      <c r="G20" s="27" t="s">
        <v>56</v>
      </c>
      <c r="H20" s="27" t="s">
        <v>56</v>
      </c>
      <c r="I20" s="27" t="s">
        <v>56</v>
      </c>
    </row>
    <row r="21" ht="12.75" customHeight="1">
      <c r="A21" s="9" t="s">
        <v>29</v>
      </c>
      <c r="B21" s="19" t="n">
        <f t="shared" si="1"/>
        <v>1460</v>
      </c>
      <c r="C21" s="2" t="n">
        <v>20</v>
      </c>
      <c r="D21" s="2" t="n">
        <v>1329</v>
      </c>
      <c r="E21" s="2" t="n">
        <v>75</v>
      </c>
      <c r="F21" s="2" t="n">
        <v>14</v>
      </c>
      <c r="G21" s="27" t="s">
        <v>56</v>
      </c>
      <c r="H21" s="2" t="n">
        <v>20</v>
      </c>
      <c r="I21" s="2" t="n">
        <v>2</v>
      </c>
    </row>
    <row r="22" ht="12.75" customHeight="1">
      <c r="A22" s="9" t="s">
        <v>30</v>
      </c>
      <c r="B22" s="19" t="n">
        <f t="shared" si="1"/>
        <v>2262</v>
      </c>
      <c r="C22" s="2" t="n">
        <v>156</v>
      </c>
      <c r="D22" s="2" t="n">
        <v>1392</v>
      </c>
      <c r="E22" s="2" t="n">
        <v>659</v>
      </c>
      <c r="F22" s="2" t="n">
        <v>34</v>
      </c>
      <c r="G22" s="27" t="s">
        <v>56</v>
      </c>
      <c r="H22" s="2" t="n">
        <v>15</v>
      </c>
      <c r="I22" s="2" t="n">
        <v>6</v>
      </c>
    </row>
    <row r="23" ht="12.75" customHeight="1">
      <c r="A23" s="9" t="s">
        <v>31</v>
      </c>
      <c r="B23" s="19" t="n">
        <f t="shared" si="1"/>
        <v>612</v>
      </c>
      <c r="C23" s="2" t="n">
        <v>36</v>
      </c>
      <c r="D23" s="2" t="n">
        <v>395</v>
      </c>
      <c r="E23" s="2" t="n">
        <v>136</v>
      </c>
      <c r="F23" s="2" t="n">
        <v>18</v>
      </c>
      <c r="G23" s="27" t="s">
        <v>56</v>
      </c>
      <c r="H23" s="2" t="n">
        <v>27</v>
      </c>
      <c r="I23" s="25" t="s">
        <v>56</v>
      </c>
    </row>
    <row r="24" ht="12.75" customHeight="1">
      <c r="A24" s="9" t="s">
        <v>32</v>
      </c>
      <c r="B24" s="19" t="n">
        <f t="shared" si="1"/>
        <v>1748</v>
      </c>
      <c r="C24" s="2" t="n">
        <v>398</v>
      </c>
      <c r="D24" s="2" t="n">
        <v>1052</v>
      </c>
      <c r="E24" s="2" t="n">
        <v>73</v>
      </c>
      <c r="F24" s="2" t="n">
        <v>8</v>
      </c>
      <c r="G24" s="2" t="n">
        <v>101</v>
      </c>
      <c r="H24" s="2" t="n">
        <v>63</v>
      </c>
      <c r="I24" s="2" t="n">
        <v>53</v>
      </c>
    </row>
    <row r="25" ht="12.75" customHeight="1">
      <c r="A25" s="9" t="s">
        <v>33</v>
      </c>
      <c r="B25" s="19" t="n">
        <f t="shared" si="1"/>
        <v>177</v>
      </c>
      <c r="C25" s="2" t="n">
        <v>43</v>
      </c>
      <c r="D25" s="2" t="n">
        <v>31</v>
      </c>
      <c r="E25" s="27" t="s">
        <v>56</v>
      </c>
      <c r="F25" s="27" t="s">
        <v>56</v>
      </c>
      <c r="G25" s="27" t="s">
        <v>56</v>
      </c>
      <c r="H25" s="2" t="n">
        <v>21</v>
      </c>
      <c r="I25" s="2" t="n">
        <v>82</v>
      </c>
    </row>
    <row r="26" ht="12.75" customHeight="1">
      <c r="A26" s="9" t="s">
        <v>34</v>
      </c>
      <c r="B26" s="19" t="n">
        <f t="shared" si="1"/>
        <v>5482</v>
      </c>
      <c r="C26" s="2" t="n">
        <v>163</v>
      </c>
      <c r="D26" s="2" t="n">
        <v>4175</v>
      </c>
      <c r="E26" s="2" t="n">
        <v>716</v>
      </c>
      <c r="F26" s="2" t="n">
        <v>174</v>
      </c>
      <c r="G26" s="2" t="n">
        <v>104</v>
      </c>
      <c r="H26" s="2" t="n">
        <v>107</v>
      </c>
      <c r="I26" s="2" t="n">
        <v>43</v>
      </c>
    </row>
    <row r="27" ht="12.75" customHeight="1">
      <c r="A27" s="9" t="s">
        <v>35</v>
      </c>
      <c r="B27" s="19" t="n">
        <f t="shared" si="1"/>
        <v>7599</v>
      </c>
      <c r="C27" s="2" t="n">
        <v>10</v>
      </c>
      <c r="D27" s="2" t="n">
        <v>3609</v>
      </c>
      <c r="E27" s="2" t="n">
        <v>2948</v>
      </c>
      <c r="F27" s="2" t="n">
        <v>67</v>
      </c>
      <c r="G27" s="2" t="n">
        <v>710</v>
      </c>
      <c r="H27" s="2" t="n">
        <v>198</v>
      </c>
      <c r="I27" s="2" t="n">
        <v>57</v>
      </c>
    </row>
    <row r="28" ht="12.75" customHeight="1">
      <c r="A28" s="21" t="s">
        <v>36</v>
      </c>
      <c r="B28" s="19" t="n">
        <f t="shared" si="1"/>
        <v>1490</v>
      </c>
      <c r="C28" s="25" t="s">
        <v>56</v>
      </c>
      <c r="D28" s="2" t="n">
        <v>686</v>
      </c>
      <c r="E28" s="3" t="n">
        <v>243</v>
      </c>
      <c r="F28" s="3" t="n">
        <v>3</v>
      </c>
      <c r="G28" s="3" t="n">
        <v>496</v>
      </c>
      <c r="H28" s="3" t="n">
        <v>43</v>
      </c>
      <c r="I28" s="3" t="n">
        <v>19</v>
      </c>
    </row>
    <row r="29" ht="12.75" customHeight="1">
      <c r="A29" s="29" t="s">
        <v>74</v>
      </c>
      <c r="B29" s="29"/>
      <c r="C29" s="29"/>
      <c r="D29" s="29"/>
      <c r="E29" s="29"/>
      <c r="F29" s="29"/>
      <c r="G29" s="29"/>
      <c r="H29" s="29"/>
      <c r="I29" s="29"/>
    </row>
    <row r="30" ht="12.75" customHeight="1">
      <c r="A30" s="10" t="s">
        <v>75</v>
      </c>
      <c r="B30" s="10"/>
      <c r="C30" s="10"/>
      <c r="D30" s="10"/>
      <c r="E30" s="10"/>
      <c r="F30" s="10"/>
      <c r="G30" s="10"/>
      <c r="H30" s="10"/>
      <c r="I30" s="10"/>
    </row>
    <row r="31" ht="12.75" customHeight="1">
      <c r="A31" s="11"/>
      <c r="B31" s="11"/>
      <c r="C31" s="11"/>
      <c r="D31" s="11"/>
      <c r="E31" s="11"/>
      <c r="F31" s="11"/>
      <c r="G31" s="11"/>
      <c r="H31" s="11"/>
      <c r="I31" s="11"/>
    </row>
    <row r="32" ht="12.75" customHeight="1">
      <c r="B32" s="24"/>
      <c r="C32" s="24"/>
      <c r="D32" s="24"/>
      <c r="E32" s="24"/>
      <c r="F32" s="24"/>
      <c r="G32" s="24"/>
      <c r="H32" s="24"/>
      <c r="I32" s="24"/>
    </row>
    <row r="35" ht="12.75" customHeight="1">
      <c r="E35" s="25"/>
      <c r="F35" s="25"/>
      <c r="G35" s="25"/>
      <c r="H35" s="25"/>
      <c r="I35" s="25"/>
      <c r="J35" s="25"/>
      <c r="K35" s="25"/>
    </row>
    <row r="36" ht="12.75" customHeight="1">
      <c r="E36" s="2"/>
      <c r="F36" s="2"/>
      <c r="G36" s="2"/>
      <c r="H36" s="25"/>
      <c r="I36" s="25"/>
      <c r="J36" s="2"/>
      <c r="K36" s="2"/>
    </row>
    <row r="37" ht="12.75" customHeight="1">
      <c r="D37" s="2"/>
      <c r="E37" s="25"/>
      <c r="F37" s="2"/>
      <c r="G37" s="25"/>
      <c r="H37" s="25"/>
      <c r="I37" s="25"/>
      <c r="J37" s="25"/>
      <c r="K37" s="25"/>
    </row>
    <row r="38" ht="12.75" customHeight="1">
      <c r="E38" s="25"/>
      <c r="F38" s="25"/>
      <c r="G38" s="25"/>
      <c r="H38" s="25"/>
      <c r="I38" s="25"/>
      <c r="J38" s="25"/>
      <c r="K38" s="25"/>
    </row>
    <row r="39" ht="12.75" customHeight="1">
      <c r="E39" s="25"/>
      <c r="F39" s="25"/>
      <c r="G39" s="25"/>
      <c r="H39" s="25"/>
      <c r="I39" s="25"/>
      <c r="J39" s="25"/>
      <c r="K39" s="25"/>
    </row>
    <row r="40" ht="12.75" customHeight="1">
      <c r="E40" s="25"/>
      <c r="F40" s="25"/>
      <c r="G40" s="25"/>
      <c r="H40" s="25"/>
      <c r="I40" s="25"/>
      <c r="J40" s="25"/>
      <c r="K40" s="25"/>
    </row>
    <row r="41" ht="12.75" customHeight="1">
      <c r="E41" s="25"/>
      <c r="F41" s="25"/>
      <c r="G41" s="25"/>
      <c r="H41" s="25"/>
      <c r="I41" s="25"/>
      <c r="J41" s="25"/>
      <c r="K41" s="25"/>
    </row>
    <row r="42" ht="12.75" customHeight="1">
      <c r="E42" s="25"/>
      <c r="F42" s="25"/>
      <c r="G42" s="25"/>
      <c r="H42" s="25"/>
      <c r="I42" s="25"/>
      <c r="J42" s="25"/>
      <c r="K42" s="25"/>
    </row>
    <row r="43" ht="12.75" customHeight="1">
      <c r="E43" s="25"/>
      <c r="F43" s="25"/>
      <c r="G43" s="25"/>
      <c r="H43" s="25"/>
      <c r="I43" s="25"/>
      <c r="J43" s="25"/>
      <c r="K43" s="25"/>
    </row>
    <row r="44" ht="12.75" customHeight="1">
      <c r="E44" s="2"/>
      <c r="F44" s="2"/>
      <c r="G44" s="2"/>
      <c r="H44" s="2"/>
      <c r="I44" s="2"/>
      <c r="J44" s="2"/>
      <c r="K44" s="2"/>
    </row>
    <row r="45" ht="12.75" customHeight="1">
      <c r="E45" s="2"/>
      <c r="F45" s="2"/>
      <c r="G45" s="2"/>
      <c r="H45" s="2"/>
      <c r="I45" s="25"/>
      <c r="J45" s="2"/>
      <c r="K45" s="2"/>
    </row>
    <row r="46" ht="12.75" customHeight="1">
      <c r="E46" s="2"/>
      <c r="F46" s="2"/>
      <c r="G46" s="2"/>
      <c r="H46" s="25"/>
      <c r="I46" s="25"/>
      <c r="J46" s="25"/>
      <c r="K46" s="2"/>
    </row>
    <row r="47" ht="12.75" customHeight="1">
      <c r="E47" s="2"/>
      <c r="F47" s="2"/>
      <c r="G47" s="2"/>
      <c r="H47" s="2"/>
      <c r="I47" s="25"/>
      <c r="J47" s="2"/>
      <c r="K47" s="2"/>
    </row>
    <row r="48" ht="12.75" customHeight="1">
      <c r="E48" s="2"/>
      <c r="F48" s="2"/>
      <c r="G48" s="2"/>
      <c r="H48" s="2"/>
      <c r="I48" s="2"/>
      <c r="J48" s="2"/>
      <c r="K48" s="2"/>
    </row>
    <row r="49" ht="12.75" customHeight="1">
      <c r="E49" s="2"/>
      <c r="F49" s="25"/>
      <c r="G49" s="25"/>
      <c r="H49" s="25"/>
      <c r="I49" s="25"/>
      <c r="J49" s="25"/>
      <c r="K49" s="25"/>
    </row>
    <row r="50" ht="12.75" customHeight="1">
      <c r="E50" s="2"/>
      <c r="F50" s="2"/>
      <c r="G50" s="2"/>
      <c r="H50" s="2"/>
      <c r="I50" s="25"/>
      <c r="J50" s="2"/>
      <c r="K50" s="2"/>
    </row>
    <row r="51" ht="12.75" customHeight="1">
      <c r="E51" s="2"/>
      <c r="F51" s="2"/>
      <c r="G51" s="2"/>
      <c r="H51" s="2"/>
      <c r="I51" s="25"/>
      <c r="J51" s="2"/>
      <c r="K51" s="2"/>
    </row>
    <row r="52" ht="12.75" customHeight="1">
      <c r="E52" s="2"/>
      <c r="F52" s="2"/>
      <c r="G52" s="2"/>
      <c r="H52" s="2"/>
      <c r="I52" s="25"/>
      <c r="J52" s="2"/>
      <c r="K52" s="25"/>
    </row>
    <row r="53" ht="12.75" customHeight="1">
      <c r="E53" s="2"/>
      <c r="F53" s="2"/>
      <c r="G53" s="2"/>
      <c r="H53" s="2"/>
      <c r="I53" s="2"/>
      <c r="J53" s="2"/>
      <c r="K53" s="2"/>
    </row>
    <row r="54" ht="12.75" customHeight="1">
      <c r="E54" s="2"/>
      <c r="F54" s="2"/>
      <c r="G54" s="25"/>
      <c r="H54" s="25"/>
      <c r="I54" s="25"/>
      <c r="J54" s="2"/>
      <c r="K54" s="2"/>
    </row>
    <row r="55" ht="12.75" customHeight="1">
      <c r="E55" s="2"/>
      <c r="F55" s="2"/>
      <c r="G55" s="2"/>
      <c r="H55" s="2"/>
      <c r="I55" s="2"/>
      <c r="J55" s="2"/>
      <c r="K55" s="2"/>
    </row>
  </sheetData>
  <mergeCells count="8">
    <mergeCell ref="A30:I30"/>
    <mergeCell ref="A31:I31"/>
    <mergeCell ref="A2:G2"/>
    <mergeCell ref="H2:I2"/>
    <mergeCell ref="A3:A4"/>
    <mergeCell ref="B3:B4"/>
    <mergeCell ref="C3:I3"/>
    <mergeCell ref="A29:I29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2012-08-07T11:35:28Z</dcterms:created>
  <dcterms:modified xsi:type="dcterms:W3CDTF">2025-12-01T13:42:02Z</dcterms:modified>
</cp:coreProperties>
</file>